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I32" i="1"/>
  <c r="H32" s="1"/>
  <c r="G32" s="1"/>
  <c r="F32" s="1"/>
  <c r="I21"/>
  <c r="I33"/>
  <c r="I22"/>
  <c r="H22"/>
  <c r="G22"/>
  <c r="F22"/>
  <c r="I15"/>
  <c r="I13"/>
  <c r="I8"/>
  <c r="I10" s="1"/>
  <c r="H8"/>
  <c r="H10" s="1"/>
  <c r="G8"/>
  <c r="G10" s="1"/>
  <c r="F8"/>
  <c r="F9" s="1"/>
  <c r="I7"/>
  <c r="I31" s="1"/>
  <c r="H7"/>
  <c r="H31" s="1"/>
  <c r="G7"/>
  <c r="G31" s="1"/>
  <c r="F7"/>
  <c r="F31" s="1"/>
  <c r="I69"/>
  <c r="I57"/>
  <c r="I68"/>
  <c r="I65"/>
  <c r="I49"/>
  <c r="G48"/>
  <c r="H48"/>
  <c r="F48"/>
  <c r="H44"/>
  <c r="I44"/>
  <c r="I46" s="1"/>
  <c r="G58"/>
  <c r="H58"/>
  <c r="I58"/>
  <c r="G43"/>
  <c r="H43"/>
  <c r="I43"/>
  <c r="I67" s="1"/>
  <c r="G44"/>
  <c r="G46" s="1"/>
  <c r="F44"/>
  <c r="F46" s="1"/>
  <c r="F43"/>
  <c r="F67" s="1"/>
  <c r="F58"/>
  <c r="I51"/>
  <c r="G9" l="1"/>
  <c r="G12" s="1"/>
  <c r="F10"/>
  <c r="F12" s="1"/>
  <c r="I9"/>
  <c r="I12" s="1"/>
  <c r="I29"/>
  <c r="E32"/>
  <c r="H9"/>
  <c r="H12" s="1"/>
  <c r="H45"/>
  <c r="G67"/>
  <c r="H46"/>
  <c r="I45"/>
  <c r="I48" s="1"/>
  <c r="G45"/>
  <c r="H67"/>
  <c r="F45"/>
  <c r="H68"/>
  <c r="G68" s="1"/>
  <c r="F68" s="1"/>
  <c r="E68" s="1"/>
  <c r="E13"/>
  <c r="F13"/>
  <c r="G13"/>
  <c r="H13"/>
  <c r="F14"/>
  <c r="G14"/>
  <c r="H14"/>
  <c r="I14"/>
  <c r="E15"/>
  <c r="F15"/>
  <c r="G15"/>
  <c r="H15"/>
  <c r="E21"/>
  <c r="F21"/>
  <c r="G21"/>
  <c r="H21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E29"/>
  <c r="F29"/>
  <c r="G29"/>
  <c r="H29"/>
  <c r="E33"/>
  <c r="F33"/>
  <c r="G33"/>
  <c r="H33"/>
  <c r="E49"/>
  <c r="F49"/>
  <c r="G49"/>
  <c r="H49"/>
  <c r="F50"/>
  <c r="G50"/>
  <c r="H50"/>
  <c r="I50"/>
  <c r="E51"/>
  <c r="F51"/>
  <c r="G51"/>
  <c r="H51"/>
  <c r="E57"/>
  <c r="F57"/>
  <c r="G57"/>
  <c r="H57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E65"/>
  <c r="F65"/>
  <c r="G65"/>
  <c r="H65"/>
  <c r="E69"/>
  <c r="F69"/>
  <c r="G69"/>
  <c r="H69"/>
</calcChain>
</file>

<file path=xl/comments1.xml><?xml version="1.0" encoding="utf-8"?>
<comments xmlns="http://schemas.openxmlformats.org/spreadsheetml/2006/main">
  <authors>
    <author>IVP</author>
    <author>Ignacio Vèlez Pareja</author>
  </authors>
  <commentList>
    <comment ref="E21" authorId="0">
      <text>
        <r>
          <rPr>
            <b/>
            <sz val="9"/>
            <color indexed="81"/>
            <rFont val="Tahoma"/>
            <family val="2"/>
          </rPr>
          <t xml:space="preserve">IVP: 
</t>
        </r>
        <r>
          <rPr>
            <sz val="9"/>
            <color indexed="81"/>
            <rFont val="Tahoma"/>
            <family val="2"/>
          </rPr>
          <t xml:space="preserve">Este valor no cuadra con el del P + D de arriba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IVP:</t>
        </r>
        <r>
          <rPr>
            <sz val="9"/>
            <color indexed="81"/>
            <rFont val="Tahoma"/>
            <family val="2"/>
          </rPr>
          <t xml:space="preserve">
Este valor no cuadra con el de arriba, ni con D+P</t>
        </r>
      </text>
    </comment>
    <comment ref="I57" authorId="1">
      <text>
        <r>
          <rPr>
            <b/>
            <sz val="8"/>
            <color indexed="81"/>
            <rFont val="Tahoma"/>
            <family val="2"/>
          </rPr>
          <t>Ignacio Vèlez Pareja:</t>
        </r>
        <r>
          <rPr>
            <sz val="8"/>
            <color indexed="81"/>
            <rFont val="Tahoma"/>
            <family val="2"/>
          </rPr>
          <t xml:space="preserve">
Si aquí escribimos 0 estamos suponiendo que la deuda se pagó toda y no es así. Como se ve arriba, no se ha pagado la totalidad de la deuda, por tanto, como se tiene el P en cero (porque no hay más flujos más allá del año 4) entonces el V del año 4 es V=P+D=123. Este valor hay que incluirlo en el cálculo del valor en el año 4 en todos los casos.
LO que quiere decir esto es que en el año 4 la empresa es solo deuda, no hay patrimonio y entonces el valor V = D. Es quivalente a pagar TODA la deuda en el año 4. Si se hace el saldo de la deuda en el año 4, entonces V en ese año es 0.
</t>
        </r>
      </text>
    </comment>
  </commentList>
</comments>
</file>

<file path=xl/sharedStrings.xml><?xml version="1.0" encoding="utf-8"?>
<sst xmlns="http://schemas.openxmlformats.org/spreadsheetml/2006/main" count="57" uniqueCount="24">
  <si>
    <t>Ku</t>
  </si>
  <si>
    <t>Kd</t>
  </si>
  <si>
    <t>D</t>
  </si>
  <si>
    <t>FCA</t>
  </si>
  <si>
    <t>P</t>
  </si>
  <si>
    <t>Ke= Ku+(Ku-Kd)D/E</t>
  </si>
  <si>
    <t>V</t>
  </si>
  <si>
    <t>T</t>
  </si>
  <si>
    <t>W=Kd(1-T)D%+Ke*P%</t>
  </si>
  <si>
    <t>Kd(1-T)</t>
  </si>
  <si>
    <t>D%</t>
  </si>
  <si>
    <t>D%*Kd(1-T)</t>
  </si>
  <si>
    <t>P%</t>
  </si>
  <si>
    <t>P%*Ke</t>
  </si>
  <si>
    <t>inters</t>
  </si>
  <si>
    <t>pago</t>
  </si>
  <si>
    <t>AI</t>
  </si>
  <si>
    <t>FCL=FCD+FCA-AI</t>
  </si>
  <si>
    <t>FCC=FCA+FCD</t>
  </si>
  <si>
    <t>FCD</t>
  </si>
  <si>
    <t>El error estaba en esto: como el V = D+P, el V en año 4 debe ser 123 y no cero como teníamos</t>
  </si>
  <si>
    <t>Este valor lo debemos incluir en la fila de V con el WACC y con el FCC</t>
  </si>
  <si>
    <t>El correcto era el calculado con P</t>
  </si>
  <si>
    <t>V = D + 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</si>
</sst>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0" xfId="0" quotePrefix="1" applyAlignment="1">
      <alignment horizontal="left"/>
    </xf>
    <xf numFmtId="10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69"/>
  <sheetViews>
    <sheetView tabSelected="1" topLeftCell="A10" workbookViewId="0">
      <selection activeCell="E21" sqref="E21"/>
    </sheetView>
  </sheetViews>
  <sheetFormatPr defaultRowHeight="15"/>
  <cols>
    <col min="4" max="4" width="20.42578125" bestFit="1" customWidth="1"/>
    <col min="6" max="6" width="8.140625" bestFit="1" customWidth="1"/>
  </cols>
  <sheetData>
    <row r="2" spans="4:9">
      <c r="E2">
        <v>0</v>
      </c>
      <c r="F2">
        <v>1</v>
      </c>
      <c r="G2">
        <v>2</v>
      </c>
      <c r="H2">
        <v>3</v>
      </c>
      <c r="I2">
        <v>4</v>
      </c>
    </row>
    <row r="3" spans="4:9">
      <c r="D3" t="s">
        <v>7</v>
      </c>
      <c r="F3" s="1">
        <v>0.3</v>
      </c>
      <c r="G3" s="1">
        <v>0.3</v>
      </c>
      <c r="H3" s="1">
        <v>0.3</v>
      </c>
      <c r="I3" s="1">
        <v>0.3</v>
      </c>
    </row>
    <row r="4" spans="4:9">
      <c r="D4" t="s">
        <v>0</v>
      </c>
      <c r="F4" s="1">
        <v>0.15</v>
      </c>
      <c r="G4" s="1">
        <v>0.15</v>
      </c>
      <c r="H4" s="1">
        <v>0.15</v>
      </c>
      <c r="I4" s="1">
        <v>0.15</v>
      </c>
    </row>
    <row r="5" spans="4:9">
      <c r="D5" t="s">
        <v>1</v>
      </c>
      <c r="F5" s="1">
        <v>0.12</v>
      </c>
      <c r="G5" s="1">
        <v>0.12</v>
      </c>
      <c r="H5" s="1">
        <v>0.12</v>
      </c>
      <c r="I5" s="1">
        <v>0.12</v>
      </c>
    </row>
    <row r="6" spans="4:9">
      <c r="D6" t="s">
        <v>2</v>
      </c>
      <c r="E6" s="4">
        <v>400</v>
      </c>
      <c r="F6" s="4">
        <v>300</v>
      </c>
      <c r="G6" s="4">
        <v>245</v>
      </c>
      <c r="H6" s="4">
        <v>234</v>
      </c>
      <c r="I6" s="4">
        <v>123</v>
      </c>
    </row>
    <row r="7" spans="4:9">
      <c r="D7" t="s">
        <v>15</v>
      </c>
      <c r="E7" s="4"/>
      <c r="F7" s="4">
        <f>+E6-F6</f>
        <v>100</v>
      </c>
      <c r="G7" s="4">
        <f t="shared" ref="G7" si="0">+F6-G6</f>
        <v>55</v>
      </c>
      <c r="H7" s="4">
        <f t="shared" ref="H7" si="1">+G6-H6</f>
        <v>11</v>
      </c>
      <c r="I7" s="4">
        <f t="shared" ref="I7" si="2">+H6-I6</f>
        <v>111</v>
      </c>
    </row>
    <row r="8" spans="4:9">
      <c r="D8" t="s">
        <v>14</v>
      </c>
      <c r="E8" s="4"/>
      <c r="F8" s="4">
        <f>+E6*F5</f>
        <v>48</v>
      </c>
      <c r="G8" s="4">
        <f t="shared" ref="G8" si="3">+F6*G5</f>
        <v>36</v>
      </c>
      <c r="H8" s="4">
        <f t="shared" ref="H8" si="4">+G6*H5</f>
        <v>29.4</v>
      </c>
      <c r="I8" s="4">
        <f t="shared" ref="I8" si="5">+H6*I5</f>
        <v>28.08</v>
      </c>
    </row>
    <row r="9" spans="4:9">
      <c r="D9" t="s">
        <v>19</v>
      </c>
      <c r="E9" s="4"/>
      <c r="F9" s="4">
        <f>+F8+F7</f>
        <v>148</v>
      </c>
      <c r="G9" s="4">
        <f t="shared" ref="G9:I9" si="6">+G8+G7</f>
        <v>91</v>
      </c>
      <c r="H9" s="4">
        <f t="shared" si="6"/>
        <v>40.4</v>
      </c>
      <c r="I9" s="4">
        <f t="shared" si="6"/>
        <v>139.07999999999998</v>
      </c>
    </row>
    <row r="10" spans="4:9">
      <c r="D10" t="s">
        <v>16</v>
      </c>
      <c r="E10" s="4"/>
      <c r="F10" s="4">
        <f>+F8*F3</f>
        <v>14.399999999999999</v>
      </c>
      <c r="G10" s="4">
        <f t="shared" ref="G10:I10" si="7">+G8*G3</f>
        <v>10.799999999999999</v>
      </c>
      <c r="H10" s="4">
        <f t="shared" si="7"/>
        <v>8.8199999999999985</v>
      </c>
      <c r="I10" s="4">
        <f t="shared" si="7"/>
        <v>8.4239999999999995</v>
      </c>
    </row>
    <row r="11" spans="4:9">
      <c r="D11" t="s">
        <v>3</v>
      </c>
      <c r="E11" s="4"/>
      <c r="F11" s="4">
        <v>123</v>
      </c>
      <c r="G11" s="4">
        <v>124</v>
      </c>
      <c r="H11" s="4">
        <v>345</v>
      </c>
      <c r="I11" s="4">
        <v>125</v>
      </c>
    </row>
    <row r="12" spans="4:9">
      <c r="D12" s="2" t="s">
        <v>17</v>
      </c>
      <c r="E12" s="4"/>
      <c r="F12" s="4">
        <f>+F11+F9-F10</f>
        <v>256.60000000000002</v>
      </c>
      <c r="G12" s="4">
        <f t="shared" ref="G12:I12" si="8">+G11+G9-G10</f>
        <v>204.2</v>
      </c>
      <c r="H12" s="4">
        <f t="shared" si="8"/>
        <v>376.58</v>
      </c>
      <c r="I12" s="4">
        <f t="shared" si="8"/>
        <v>255.65599999999998</v>
      </c>
    </row>
    <row r="13" spans="4:9">
      <c r="D13" t="s">
        <v>4</v>
      </c>
      <c r="E13" s="4">
        <f ca="1">+(F11+F13)/(1+F14)</f>
        <v>472.9440646652921</v>
      </c>
      <c r="F13" s="4">
        <f ca="1">+(G11+G13)/(1+G14)</f>
        <v>432.88567436508595</v>
      </c>
      <c r="G13" s="4">
        <f ca="1">+(H11+H13)/(1+H14)</f>
        <v>382.81852551984878</v>
      </c>
      <c r="H13" s="4">
        <f ca="1">+(I11+I13)/(1+I14)</f>
        <v>102.59130434782608</v>
      </c>
      <c r="I13" s="4">
        <f>+(J11+J13)/(1+J14)</f>
        <v>0</v>
      </c>
    </row>
    <row r="14" spans="4:9">
      <c r="D14" s="2" t="s">
        <v>5</v>
      </c>
      <c r="F14" s="3">
        <f ca="1">+F4+(F4-F5)*E6/E13</f>
        <v>0.17537297937863441</v>
      </c>
      <c r="G14" s="3">
        <f ca="1">+G4+(G4-G5)*F6/F13</f>
        <v>0.17079070880134878</v>
      </c>
      <c r="H14" s="3">
        <f ca="1">+H4+(H4-H5)*G6/G13</f>
        <v>0.16919969779419389</v>
      </c>
      <c r="I14" s="3">
        <f ca="1">+I4+(I4-I5)*H6/H13</f>
        <v>0.21842685200881506</v>
      </c>
    </row>
    <row r="15" spans="4:9">
      <c r="D15" s="5" t="s">
        <v>23</v>
      </c>
      <c r="E15" s="4">
        <f ca="1">+E13+E6</f>
        <v>872.9440646652921</v>
      </c>
      <c r="F15" s="4">
        <f ca="1">+F13+F6</f>
        <v>732.88567436508595</v>
      </c>
      <c r="G15" s="4">
        <f ca="1">+G13+G6</f>
        <v>627.81852551984878</v>
      </c>
      <c r="H15" s="4">
        <f ca="1">+H13+H6</f>
        <v>336.59130434782605</v>
      </c>
      <c r="I15" s="4">
        <f>+I13+I6</f>
        <v>123</v>
      </c>
    </row>
    <row r="17" spans="4:9">
      <c r="D17" t="s">
        <v>20</v>
      </c>
      <c r="E17" s="4"/>
      <c r="F17" s="4"/>
      <c r="G17" s="4"/>
      <c r="H17" s="4"/>
      <c r="I17" s="4"/>
    </row>
    <row r="18" spans="4:9">
      <c r="D18" t="s">
        <v>21</v>
      </c>
      <c r="E18" s="4"/>
      <c r="F18" s="4"/>
      <c r="G18" s="4"/>
      <c r="H18" s="4"/>
      <c r="I18" s="4"/>
    </row>
    <row r="19" spans="4:9">
      <c r="D19" t="s">
        <v>22</v>
      </c>
      <c r="E19" s="4"/>
      <c r="F19" s="4"/>
      <c r="G19" s="4"/>
      <c r="H19" s="4"/>
      <c r="I19" s="4"/>
    </row>
    <row r="20" spans="4:9">
      <c r="E20" s="4"/>
      <c r="F20" s="4"/>
      <c r="G20" s="4"/>
      <c r="H20" s="4"/>
      <c r="I20" s="4"/>
    </row>
    <row r="21" spans="4:9">
      <c r="D21" t="s">
        <v>6</v>
      </c>
      <c r="E21" s="4">
        <f ca="1">(F12+F21)/(1+F28)</f>
        <v>802.61841544455274</v>
      </c>
      <c r="F21" s="4">
        <f ca="1">(G12+G21)/(1+G28)</f>
        <v>652.01117777620448</v>
      </c>
      <c r="G21" s="4">
        <f ca="1">(H12+H21)/(1+H28)</f>
        <v>534.81285444233879</v>
      </c>
      <c r="H21" s="4">
        <f ca="1">(I12+I21)/(1+I28)</f>
        <v>229.63478260869576</v>
      </c>
      <c r="I21" s="4">
        <f>(J12+J21)/(1+J28)</f>
        <v>0</v>
      </c>
    </row>
    <row r="22" spans="4:9">
      <c r="D22" t="s">
        <v>9</v>
      </c>
      <c r="F22" s="3">
        <f>+F5*(1-F3)</f>
        <v>8.3999999999999991E-2</v>
      </c>
      <c r="G22" s="3">
        <f t="shared" ref="G22:I22" si="9">+G5*(1-G3)</f>
        <v>8.3999999999999991E-2</v>
      </c>
      <c r="H22" s="3">
        <f t="shared" si="9"/>
        <v>8.3999999999999991E-2</v>
      </c>
      <c r="I22" s="3">
        <f t="shared" si="9"/>
        <v>8.3999999999999991E-2</v>
      </c>
    </row>
    <row r="23" spans="4:9">
      <c r="D23" t="s">
        <v>10</v>
      </c>
      <c r="F23" s="3">
        <f ca="1">+E6/E21</f>
        <v>0.4983688292006716</v>
      </c>
      <c r="G23" s="3">
        <f ca="1">+F6/F21</f>
        <v>0.46011481125707271</v>
      </c>
      <c r="H23" s="3">
        <f ca="1">+G6/G21</f>
        <v>0.45810417226314976</v>
      </c>
      <c r="I23" s="3">
        <f ca="1">+H6/H21</f>
        <v>1.0190093910936076</v>
      </c>
    </row>
    <row r="24" spans="4:9">
      <c r="D24" t="s">
        <v>11</v>
      </c>
      <c r="F24" s="3">
        <f ca="1">+F23*F22</f>
        <v>4.1862981652856408E-2</v>
      </c>
      <c r="G24" s="3">
        <f t="shared" ref="G24:I24" ca="1" si="10">+G23*G22</f>
        <v>3.8649644145594103E-2</v>
      </c>
      <c r="H24" s="3">
        <f t="shared" ca="1" si="10"/>
        <v>3.8480750470104574E-2</v>
      </c>
      <c r="I24" s="3">
        <f t="shared" ca="1" si="10"/>
        <v>8.5596788851863032E-2</v>
      </c>
    </row>
    <row r="25" spans="4:9">
      <c r="D25" t="s">
        <v>12</v>
      </c>
      <c r="F25" s="3">
        <f ca="1">1-F23</f>
        <v>0.5016311707993284</v>
      </c>
      <c r="G25" s="3">
        <f t="shared" ref="G25:I25" ca="1" si="11">1-G23</f>
        <v>0.53988518874292724</v>
      </c>
      <c r="H25" s="3">
        <f t="shared" ca="1" si="11"/>
        <v>0.54189582773685019</v>
      </c>
      <c r="I25" s="3">
        <f t="shared" ca="1" si="11"/>
        <v>-1.9009391093607553E-2</v>
      </c>
    </row>
    <row r="26" spans="4:9">
      <c r="D26" t="s">
        <v>5</v>
      </c>
      <c r="F26" s="3">
        <f ca="1">+F4+(F4-F5)*E6/(E21-E6)</f>
        <v>0.17980489599997593</v>
      </c>
      <c r="G26" s="3">
        <f t="shared" ref="G26" ca="1" si="12">+G4+(G4-G5)*F6/(F21-F6)</f>
        <v>0.17556736992517283</v>
      </c>
      <c r="H26" s="3">
        <f t="shared" ref="H26" ca="1" si="13">+H4+(H4-H5)*G6/(G21-G6)</f>
        <v>0.1753611939130269</v>
      </c>
      <c r="I26" s="3">
        <f t="shared" ref="I26" ca="1" si="14">+I4+(I4-I5)*H6/(H21-H6)</f>
        <v>-1.45816733067733</v>
      </c>
    </row>
    <row r="27" spans="4:9">
      <c r="D27" t="s">
        <v>13</v>
      </c>
      <c r="F27" s="3">
        <f ca="1">+F26*F25</f>
        <v>9.0195740495919399E-2</v>
      </c>
      <c r="G27" s="3">
        <f t="shared" ref="G27:I27" ca="1" si="15">+G26*G25</f>
        <v>9.4786222649151264E-2</v>
      </c>
      <c r="H27" s="3">
        <f t="shared" ca="1" si="15"/>
        <v>9.5027499328422013E-2</v>
      </c>
      <c r="I27" s="3">
        <f t="shared" ca="1" si="15"/>
        <v>2.7718873068767136E-2</v>
      </c>
    </row>
    <row r="28" spans="4:9">
      <c r="D28" t="s">
        <v>8</v>
      </c>
      <c r="F28" s="3">
        <f ca="1">+F27+F24</f>
        <v>0.13205872214877581</v>
      </c>
      <c r="G28" s="3">
        <f t="shared" ref="G28:I28" ca="1" si="16">+G27+G24</f>
        <v>0.13343586679474537</v>
      </c>
      <c r="H28" s="3">
        <f t="shared" ca="1" si="16"/>
        <v>0.1335082497985266</v>
      </c>
      <c r="I28" s="3">
        <f t="shared" ca="1" si="16"/>
        <v>0.11331566192063017</v>
      </c>
    </row>
    <row r="29" spans="4:9">
      <c r="D29" s="5" t="s">
        <v>23</v>
      </c>
      <c r="E29" s="4">
        <f ca="1">+E13+E6</f>
        <v>872.9440646652921</v>
      </c>
      <c r="F29" s="4">
        <f ca="1">+F13+F6</f>
        <v>732.88567436508595</v>
      </c>
      <c r="G29" s="4">
        <f ca="1">+G13+G6</f>
        <v>627.81852551984878</v>
      </c>
      <c r="H29" s="4">
        <f ca="1">+H13+H6</f>
        <v>336.59130434782605</v>
      </c>
      <c r="I29" s="4">
        <f>+I13+I6</f>
        <v>123</v>
      </c>
    </row>
    <row r="30" spans="4:9">
      <c r="D30" s="5"/>
      <c r="E30" s="4"/>
      <c r="F30" s="4"/>
      <c r="G30" s="4"/>
      <c r="H30" s="4"/>
      <c r="I30" s="4"/>
    </row>
    <row r="31" spans="4:9">
      <c r="D31" t="s">
        <v>18</v>
      </c>
      <c r="F31">
        <f>+F11+F7+F8</f>
        <v>271</v>
      </c>
      <c r="G31">
        <f>+G11+G7+G8</f>
        <v>215</v>
      </c>
      <c r="H31">
        <f>+H11+H7+H8</f>
        <v>385.4</v>
      </c>
      <c r="I31" s="4">
        <f>+I11+I7+I8</f>
        <v>264.08</v>
      </c>
    </row>
    <row r="32" spans="4:9">
      <c r="D32" t="s">
        <v>6</v>
      </c>
      <c r="E32" s="4">
        <f>(F31+F32)/(1+F4)</f>
        <v>802.61841545734922</v>
      </c>
      <c r="F32" s="4">
        <f t="shared" ref="F32:I32" si="17">(G31+G32)/(1+G4)</f>
        <v>652.01117777595152</v>
      </c>
      <c r="G32" s="4">
        <f t="shared" si="17"/>
        <v>534.81285444234413</v>
      </c>
      <c r="H32" s="4">
        <f t="shared" si="17"/>
        <v>229.63478260869564</v>
      </c>
      <c r="I32" s="4">
        <f t="shared" si="17"/>
        <v>0</v>
      </c>
    </row>
    <row r="33" spans="4:11">
      <c r="D33" s="5" t="s">
        <v>23</v>
      </c>
      <c r="E33" s="4">
        <f ca="1">+E6+E13</f>
        <v>872.9440646652921</v>
      </c>
      <c r="F33" s="4">
        <f t="shared" ref="F33:I33" ca="1" si="18">+F6+F13</f>
        <v>732.88567436508595</v>
      </c>
      <c r="G33" s="4">
        <f t="shared" ca="1" si="18"/>
        <v>627.81852551984878</v>
      </c>
      <c r="H33" s="4">
        <f t="shared" ca="1" si="18"/>
        <v>336.59130434782605</v>
      </c>
      <c r="I33" s="4">
        <f t="shared" si="18"/>
        <v>123</v>
      </c>
    </row>
    <row r="34" spans="4:11">
      <c r="D34" s="5"/>
      <c r="E34" s="4"/>
      <c r="F34" s="4"/>
      <c r="G34" s="4"/>
      <c r="H34" s="4"/>
      <c r="I34" s="4"/>
    </row>
    <row r="35" spans="4:11">
      <c r="D35" s="5"/>
      <c r="E35" s="4"/>
      <c r="F35" s="4"/>
      <c r="G35" s="4"/>
      <c r="H35" s="4"/>
      <c r="I35" s="4"/>
    </row>
    <row r="36" spans="4:11">
      <c r="D36" s="5"/>
      <c r="E36" s="4"/>
      <c r="F36" s="4"/>
      <c r="G36" s="4"/>
      <c r="H36" s="4"/>
      <c r="I36" s="4"/>
    </row>
    <row r="37" spans="4:11">
      <c r="K37" t="s">
        <v>8</v>
      </c>
    </row>
    <row r="38" spans="4:11">
      <c r="E38">
        <v>0</v>
      </c>
      <c r="F38">
        <v>1</v>
      </c>
      <c r="G38">
        <v>2</v>
      </c>
      <c r="H38">
        <v>3</v>
      </c>
      <c r="I38">
        <v>4</v>
      </c>
    </row>
    <row r="39" spans="4:11">
      <c r="D39" t="s">
        <v>7</v>
      </c>
      <c r="F39" s="1">
        <v>0.3</v>
      </c>
      <c r="G39" s="1">
        <v>0.3</v>
      </c>
      <c r="H39" s="1">
        <v>0.3</v>
      </c>
      <c r="I39" s="1">
        <v>0.3</v>
      </c>
    </row>
    <row r="40" spans="4:11">
      <c r="D40" t="s">
        <v>0</v>
      </c>
      <c r="F40" s="1">
        <v>0.15</v>
      </c>
      <c r="G40" s="1">
        <v>0.15</v>
      </c>
      <c r="H40" s="1">
        <v>0.15</v>
      </c>
      <c r="I40" s="1">
        <v>0.15</v>
      </c>
    </row>
    <row r="41" spans="4:11">
      <c r="D41" t="s">
        <v>1</v>
      </c>
      <c r="F41" s="1">
        <v>0.12</v>
      </c>
      <c r="G41" s="1">
        <v>0.12</v>
      </c>
      <c r="H41" s="1">
        <v>0.12</v>
      </c>
      <c r="I41" s="1">
        <v>0.12</v>
      </c>
    </row>
    <row r="42" spans="4:11">
      <c r="D42" t="s">
        <v>2</v>
      </c>
      <c r="E42" s="4">
        <v>400</v>
      </c>
      <c r="F42" s="4">
        <v>300</v>
      </c>
      <c r="G42" s="4">
        <v>245</v>
      </c>
      <c r="H42" s="4">
        <v>234</v>
      </c>
      <c r="I42" s="4">
        <v>123</v>
      </c>
    </row>
    <row r="43" spans="4:11">
      <c r="D43" t="s">
        <v>15</v>
      </c>
      <c r="E43" s="4"/>
      <c r="F43" s="4">
        <f>+E42-F42</f>
        <v>100</v>
      </c>
      <c r="G43" s="4">
        <f t="shared" ref="G43:I43" si="19">+F42-G42</f>
        <v>55</v>
      </c>
      <c r="H43" s="4">
        <f t="shared" si="19"/>
        <v>11</v>
      </c>
      <c r="I43" s="4">
        <f t="shared" si="19"/>
        <v>111</v>
      </c>
    </row>
    <row r="44" spans="4:11">
      <c r="D44" t="s">
        <v>14</v>
      </c>
      <c r="E44" s="4"/>
      <c r="F44" s="4">
        <f>+E42*F41</f>
        <v>48</v>
      </c>
      <c r="G44" s="4">
        <f t="shared" ref="G44:I44" si="20">+F42*G41</f>
        <v>36</v>
      </c>
      <c r="H44" s="4">
        <f t="shared" si="20"/>
        <v>29.4</v>
      </c>
      <c r="I44" s="4">
        <f t="shared" si="20"/>
        <v>28.08</v>
      </c>
    </row>
    <row r="45" spans="4:11">
      <c r="D45" t="s">
        <v>19</v>
      </c>
      <c r="E45" s="4"/>
      <c r="F45" s="4">
        <f>+F44+F43</f>
        <v>148</v>
      </c>
      <c r="G45" s="4">
        <f t="shared" ref="G45:I45" si="21">+G44+G43</f>
        <v>91</v>
      </c>
      <c r="H45" s="4">
        <f t="shared" si="21"/>
        <v>40.4</v>
      </c>
      <c r="I45" s="4">
        <f t="shared" si="21"/>
        <v>139.07999999999998</v>
      </c>
    </row>
    <row r="46" spans="4:11">
      <c r="D46" t="s">
        <v>16</v>
      </c>
      <c r="E46" s="4"/>
      <c r="F46" s="4">
        <f>+F44*F39</f>
        <v>14.399999999999999</v>
      </c>
      <c r="G46" s="4">
        <f t="shared" ref="G46:I46" si="22">+G44*G39</f>
        <v>10.799999999999999</v>
      </c>
      <c r="H46" s="4">
        <f t="shared" si="22"/>
        <v>8.8199999999999985</v>
      </c>
      <c r="I46" s="4">
        <f t="shared" si="22"/>
        <v>8.4239999999999995</v>
      </c>
    </row>
    <row r="47" spans="4:11">
      <c r="D47" t="s">
        <v>3</v>
      </c>
      <c r="E47" s="4"/>
      <c r="F47" s="4">
        <v>123</v>
      </c>
      <c r="G47" s="4">
        <v>124</v>
      </c>
      <c r="H47" s="4">
        <v>345</v>
      </c>
      <c r="I47" s="4">
        <v>125</v>
      </c>
    </row>
    <row r="48" spans="4:11">
      <c r="D48" s="2" t="s">
        <v>17</v>
      </c>
      <c r="E48" s="4"/>
      <c r="F48" s="4">
        <f>+F47+F45-F46</f>
        <v>256.60000000000002</v>
      </c>
      <c r="G48" s="4">
        <f t="shared" ref="G48:I48" si="23">+G47+G45-G46</f>
        <v>204.2</v>
      </c>
      <c r="H48" s="4">
        <f t="shared" si="23"/>
        <v>376.58</v>
      </c>
      <c r="I48" s="4">
        <f t="shared" si="23"/>
        <v>255.65599999999998</v>
      </c>
    </row>
    <row r="49" spans="4:9">
      <c r="D49" t="s">
        <v>4</v>
      </c>
      <c r="E49" s="4">
        <f ca="1">+(F47+F49)/(1+F50)</f>
        <v>472.9440646652921</v>
      </c>
      <c r="F49" s="4">
        <f ca="1">+(G47+G49)/(1+G50)</f>
        <v>432.88567436508595</v>
      </c>
      <c r="G49" s="4">
        <f ca="1">+(H47+H49)/(1+H50)</f>
        <v>382.81852551984878</v>
      </c>
      <c r="H49" s="4">
        <f ca="1">+(I47+I49)/(1+I50)</f>
        <v>102.59130434782608</v>
      </c>
      <c r="I49" s="4">
        <f>+(J47+J49)/(1+J50)</f>
        <v>0</v>
      </c>
    </row>
    <row r="50" spans="4:9">
      <c r="D50" s="2" t="s">
        <v>5</v>
      </c>
      <c r="F50" s="3">
        <f ca="1">+F40+(F40-F41)*E42/E49</f>
        <v>0.17537297937863441</v>
      </c>
      <c r="G50" s="3">
        <f ca="1">+G40+(G40-G41)*F42/F49</f>
        <v>0.17079070880134878</v>
      </c>
      <c r="H50" s="3">
        <f ca="1">+H40+(H40-H41)*G42/G49</f>
        <v>0.16919969779419389</v>
      </c>
      <c r="I50" s="3">
        <f ca="1">+I40+(I40-I41)*H42/H49</f>
        <v>0.21842685200881506</v>
      </c>
    </row>
    <row r="51" spans="4:9">
      <c r="D51" s="5" t="s">
        <v>23</v>
      </c>
      <c r="E51" s="4">
        <f ca="1">+E49+E42</f>
        <v>872.9440646652921</v>
      </c>
      <c r="F51" s="4">
        <f ca="1">+F49+F42</f>
        <v>732.88567436508595</v>
      </c>
      <c r="G51" s="4">
        <f ca="1">+G49+G42</f>
        <v>627.81852551984878</v>
      </c>
      <c r="H51" s="4">
        <f ca="1">+H49+H42</f>
        <v>336.59130434782605</v>
      </c>
      <c r="I51" s="4">
        <f>+I49+I42</f>
        <v>123</v>
      </c>
    </row>
    <row r="53" spans="4:9">
      <c r="D53" t="s">
        <v>20</v>
      </c>
      <c r="E53" s="4"/>
      <c r="F53" s="4"/>
      <c r="G53" s="4"/>
      <c r="H53" s="4"/>
      <c r="I53" s="4"/>
    </row>
    <row r="54" spans="4:9">
      <c r="D54" t="s">
        <v>21</v>
      </c>
      <c r="E54" s="4"/>
      <c r="F54" s="4"/>
      <c r="G54" s="4"/>
      <c r="H54" s="4"/>
      <c r="I54" s="4"/>
    </row>
    <row r="55" spans="4:9">
      <c r="D55" t="s">
        <v>22</v>
      </c>
      <c r="E55" s="4"/>
      <c r="F55" s="4"/>
      <c r="G55" s="4"/>
      <c r="H55" s="4"/>
      <c r="I55" s="4"/>
    </row>
    <row r="56" spans="4:9">
      <c r="E56" s="4"/>
      <c r="F56" s="4"/>
      <c r="G56" s="4"/>
      <c r="H56" s="4"/>
      <c r="I56" s="4"/>
    </row>
    <row r="57" spans="4:9">
      <c r="D57" t="s">
        <v>6</v>
      </c>
      <c r="E57" s="4">
        <f ca="1">(F48+F57)/(1+F64)</f>
        <v>872.94406466529199</v>
      </c>
      <c r="F57" s="4">
        <f ca="1">(G48+G57)/(1+G64)</f>
        <v>732.88567436508583</v>
      </c>
      <c r="G57" s="4">
        <f ca="1">(H48+H57)/(1+H64)</f>
        <v>627.81852551984866</v>
      </c>
      <c r="H57" s="4">
        <f ca="1">(I48+I57)/(1+I64)</f>
        <v>336.59130434782605</v>
      </c>
      <c r="I57" s="4">
        <f>+I42+I49</f>
        <v>123</v>
      </c>
    </row>
    <row r="58" spans="4:9">
      <c r="D58" t="s">
        <v>9</v>
      </c>
      <c r="F58" s="3">
        <f>+F41*(1-F39)</f>
        <v>8.3999999999999991E-2</v>
      </c>
      <c r="G58" s="3">
        <f t="shared" ref="G58:I58" si="24">+G41*(1-G39)</f>
        <v>8.3999999999999991E-2</v>
      </c>
      <c r="H58" s="3">
        <f t="shared" si="24"/>
        <v>8.3999999999999991E-2</v>
      </c>
      <c r="I58" s="3">
        <f t="shared" si="24"/>
        <v>8.3999999999999991E-2</v>
      </c>
    </row>
    <row r="59" spans="4:9">
      <c r="D59" t="s">
        <v>10</v>
      </c>
      <c r="F59" s="3">
        <f ca="1">+E42/E57</f>
        <v>0.45821950820339186</v>
      </c>
      <c r="G59" s="3">
        <f ca="1">+F42/F57</f>
        <v>0.40934078873883878</v>
      </c>
      <c r="H59" s="3">
        <f ca="1">+G42/G57</f>
        <v>0.39024015705355969</v>
      </c>
      <c r="I59" s="3">
        <f ca="1">+H42/H57</f>
        <v>0.69520512555544078</v>
      </c>
    </row>
    <row r="60" spans="4:9">
      <c r="D60" t="s">
        <v>11</v>
      </c>
      <c r="F60" s="3">
        <f ca="1">+F59*F58</f>
        <v>3.8490438689084909E-2</v>
      </c>
      <c r="G60" s="3">
        <f t="shared" ref="G60:I60" ca="1" si="25">+G59*G58</f>
        <v>3.4384626254062453E-2</v>
      </c>
      <c r="H60" s="3">
        <f t="shared" ca="1" si="25"/>
        <v>3.2780173192499013E-2</v>
      </c>
      <c r="I60" s="3">
        <f t="shared" ca="1" si="25"/>
        <v>5.839723054665702E-2</v>
      </c>
    </row>
    <row r="61" spans="4:9">
      <c r="D61" t="s">
        <v>12</v>
      </c>
      <c r="F61" s="3">
        <f ca="1">1-F59</f>
        <v>0.54178049179660814</v>
      </c>
      <c r="G61" s="3">
        <f t="shared" ref="G61:I61" ca="1" si="26">1-G59</f>
        <v>0.59065921126116128</v>
      </c>
      <c r="H61" s="3">
        <f t="shared" ca="1" si="26"/>
        <v>0.60975984294644037</v>
      </c>
      <c r="I61" s="3">
        <f t="shared" ca="1" si="26"/>
        <v>0.30479487444455922</v>
      </c>
    </row>
    <row r="62" spans="4:9">
      <c r="D62" t="s">
        <v>5</v>
      </c>
      <c r="F62" s="3">
        <f ca="1">+F40+(F40-F41)*E42/(E57-E42)</f>
        <v>0.17537297937863441</v>
      </c>
      <c r="G62" s="3">
        <f t="shared" ref="G62:I62" ca="1" si="27">+G40+(G40-G41)*F42/(F57-F42)</f>
        <v>0.17079070880134878</v>
      </c>
      <c r="H62" s="3">
        <f t="shared" ca="1" si="27"/>
        <v>0.16919969779419389</v>
      </c>
      <c r="I62" s="3">
        <f t="shared" ca="1" si="27"/>
        <v>0.21842685200881506</v>
      </c>
    </row>
    <row r="63" spans="4:9">
      <c r="D63" t="s">
        <v>13</v>
      </c>
      <c r="F63" s="3">
        <f ca="1">+F62*F61</f>
        <v>9.5013659015592972E-2</v>
      </c>
      <c r="G63" s="3">
        <f t="shared" ref="G63:I63" ca="1" si="28">+G62*G61</f>
        <v>0.10087910535133934</v>
      </c>
      <c r="H63" s="3">
        <f t="shared" ca="1" si="28"/>
        <v>0.10317118115357284</v>
      </c>
      <c r="I63" s="3">
        <f t="shared" ca="1" si="28"/>
        <v>6.6575384933347109E-2</v>
      </c>
    </row>
    <row r="64" spans="4:9">
      <c r="D64" t="s">
        <v>8</v>
      </c>
      <c r="F64" s="3">
        <f ca="1">+F63+F60</f>
        <v>0.13350409770467789</v>
      </c>
      <c r="G64" s="3">
        <f t="shared" ref="G64:I64" ca="1" si="29">+G63+G60</f>
        <v>0.13526373160540178</v>
      </c>
      <c r="H64" s="3">
        <f t="shared" ca="1" si="29"/>
        <v>0.13595135434607186</v>
      </c>
      <c r="I64" s="3">
        <f t="shared" ca="1" si="29"/>
        <v>0.12497261548000413</v>
      </c>
    </row>
    <row r="65" spans="4:9">
      <c r="D65" s="5" t="s">
        <v>23</v>
      </c>
      <c r="E65" s="4">
        <f ca="1">+E49+E42</f>
        <v>872.9440646652921</v>
      </c>
      <c r="F65" s="4">
        <f ca="1">+F49+F42</f>
        <v>732.88567436508595</v>
      </c>
      <c r="G65" s="4">
        <f ca="1">+G49+G42</f>
        <v>627.81852551984878</v>
      </c>
      <c r="H65" s="4">
        <f ca="1">+H49+H42</f>
        <v>336.59130434782605</v>
      </c>
      <c r="I65" s="4">
        <f>+I49+I42</f>
        <v>123</v>
      </c>
    </row>
    <row r="66" spans="4:9">
      <c r="D66" s="5"/>
      <c r="E66" s="4"/>
      <c r="F66" s="4"/>
      <c r="G66" s="4"/>
      <c r="H66" s="4"/>
      <c r="I66" s="4"/>
    </row>
    <row r="67" spans="4:9">
      <c r="D67" t="s">
        <v>18</v>
      </c>
      <c r="F67">
        <f>+F47+F43+F44</f>
        <v>271</v>
      </c>
      <c r="G67">
        <f>+G47+G43+G44</f>
        <v>215</v>
      </c>
      <c r="H67">
        <f>+H47+H43+H44</f>
        <v>385.4</v>
      </c>
      <c r="I67" s="4">
        <f>+I47+I43+I44</f>
        <v>264.08</v>
      </c>
    </row>
    <row r="68" spans="4:9">
      <c r="D68" t="s">
        <v>6</v>
      </c>
      <c r="E68" s="4">
        <f>(F67+F68)/(1+F40)</f>
        <v>872.94406466529233</v>
      </c>
      <c r="F68" s="4">
        <f>(G67+G68)/(1+G40)</f>
        <v>732.88567436508606</v>
      </c>
      <c r="G68" s="4">
        <f>(H67+H68)/(1+H40)</f>
        <v>627.81852551984889</v>
      </c>
      <c r="H68" s="4">
        <f>(I67+I68)/(1+I40)</f>
        <v>336.59130434782611</v>
      </c>
      <c r="I68" s="4">
        <f>+I42+I49</f>
        <v>123</v>
      </c>
    </row>
    <row r="69" spans="4:9">
      <c r="D69" s="5" t="s">
        <v>23</v>
      </c>
      <c r="E69" s="4">
        <f ca="1">+E42+E49</f>
        <v>872.9440646652921</v>
      </c>
      <c r="F69" s="4">
        <f t="shared" ref="F69:I69" ca="1" si="30">+F42+F49</f>
        <v>732.88567436508595</v>
      </c>
      <c r="G69" s="4">
        <f t="shared" ca="1" si="30"/>
        <v>627.81852551984878</v>
      </c>
      <c r="H69" s="4">
        <f t="shared" ca="1" si="30"/>
        <v>336.59130434782605</v>
      </c>
      <c r="I69" s="4">
        <f t="shared" si="30"/>
        <v>123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Vèlez Pareja</dc:creator>
  <cp:lastModifiedBy>IVP</cp:lastModifiedBy>
  <dcterms:created xsi:type="dcterms:W3CDTF">2012-03-30T12:00:24Z</dcterms:created>
  <dcterms:modified xsi:type="dcterms:W3CDTF">2012-03-30T21:05:11Z</dcterms:modified>
</cp:coreProperties>
</file>