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35" windowHeight="8130"/>
  </bookViews>
  <sheets>
    <sheet name="Punto1" sheetId="1" r:id="rId1"/>
    <sheet name="punto 2" sheetId="4" r:id="rId2"/>
    <sheet name="punto 3" sheetId="2" r:id="rId3"/>
    <sheet name="punto 4" sheetId="3" r:id="rId4"/>
  </sheets>
  <calcPr calcId="125725"/>
</workbook>
</file>

<file path=xl/calcChain.xml><?xml version="1.0" encoding="utf-8"?>
<calcChain xmlns="http://schemas.openxmlformats.org/spreadsheetml/2006/main">
  <c r="E11" i="1"/>
  <c r="D11"/>
  <c r="J25" i="2"/>
  <c r="K25" s="1"/>
  <c r="L15" i="1"/>
  <c r="N15" s="1"/>
  <c r="T12"/>
  <c r="U12" s="1"/>
  <c r="H21"/>
  <c r="G21"/>
  <c r="J10"/>
  <c r="B11" s="1"/>
  <c r="O13"/>
  <c r="X15" l="1"/>
  <c r="S13"/>
</calcChain>
</file>

<file path=xl/sharedStrings.xml><?xml version="1.0" encoding="utf-8"?>
<sst xmlns="http://schemas.openxmlformats.org/spreadsheetml/2006/main" count="136" uniqueCount="120">
  <si>
    <t>2010 histórico</t>
  </si>
  <si>
    <t xml:space="preserve">Tasa de inflación. </t>
  </si>
  <si>
    <t xml:space="preserve"> Aumento real del precio de venta.</t>
  </si>
  <si>
    <t xml:space="preserve"> Aumento real del precio de compra. </t>
  </si>
  <si>
    <t xml:space="preserve"> Aumento real en gastos generales.  </t>
  </si>
  <si>
    <t xml:space="preserve"> Aumento real gastos laborales. </t>
  </si>
  <si>
    <t xml:space="preserve">Aumento en volumen de ventas (unidades).  </t>
  </si>
  <si>
    <t>Estado de resultados EdeR*</t>
  </si>
  <si>
    <t xml:space="preserve">Ventas. </t>
  </si>
  <si>
    <t xml:space="preserve">Costo de ventas CdeV. </t>
  </si>
  <si>
    <t xml:space="preserve">Utilidad Bruta. </t>
  </si>
  <si>
    <t xml:space="preserve">Gastos de ventas y administrativos. </t>
  </si>
  <si>
    <t xml:space="preserve">Depreciación. </t>
  </si>
  <si>
    <t>Utilidad Operativa (UO o EBIT).</t>
  </si>
  <si>
    <t xml:space="preserve">Pagos de intereses. </t>
  </si>
  <si>
    <t xml:space="preserve">Intereses de inversiones temporales. </t>
  </si>
  <si>
    <t>Utilidad antes de impuestos UAI,</t>
  </si>
  <si>
    <t>Impuesto de renta</t>
  </si>
  <si>
    <t>Utilidad neta</t>
  </si>
  <si>
    <t>Con base en la información disponible</t>
  </si>
  <si>
    <r>
      <t>1.</t>
    </r>
    <r>
      <rPr>
        <sz val="7"/>
        <color theme="1"/>
        <rFont val="Times New Roman"/>
        <family val="1"/>
      </rPr>
      <t xml:space="preserve">      </t>
    </r>
    <r>
      <rPr>
        <sz val="11"/>
        <color theme="1"/>
        <rFont val="Times New Roman"/>
        <family val="1"/>
      </rPr>
      <t>¿Cuáles fueron las ventas de 2009?</t>
    </r>
  </si>
  <si>
    <r>
      <t>2.</t>
    </r>
    <r>
      <rPr>
        <sz val="7"/>
        <color theme="1"/>
        <rFont val="Times New Roman"/>
        <family val="1"/>
      </rPr>
      <t xml:space="preserve">      </t>
    </r>
    <r>
      <rPr>
        <sz val="11"/>
        <color theme="1"/>
        <rFont val="Times New Roman"/>
        <family val="1"/>
      </rPr>
      <t>¿Cuáles serán las ventas proyectadas  para 2011 y 2012? Explique la forma de calcularlas.</t>
    </r>
  </si>
  <si>
    <r>
      <t>3.</t>
    </r>
    <r>
      <rPr>
        <sz val="7"/>
        <color theme="1"/>
        <rFont val="Times New Roman"/>
        <family val="1"/>
      </rPr>
      <t xml:space="preserve">      </t>
    </r>
    <r>
      <rPr>
        <sz val="11"/>
        <color theme="1"/>
        <rFont val="Times New Roman"/>
        <family val="1"/>
      </rPr>
      <t xml:space="preserve">Si esta es una empresa comercial que compra producto para venderlo, ¿cuál sería su mejor estimativo de la Utilidad Bruta del año 2011? </t>
    </r>
    <r>
      <rPr>
        <sz val="12"/>
        <color theme="1"/>
        <rFont val="Times New Roman"/>
        <family val="1"/>
      </rPr>
      <t>¿Qué supuestos hace para hacer su estimativo? Pruebe con dos maneras de hacerlo y escoja el mejor estimativo y explique por qué cree que es el mejor.</t>
    </r>
  </si>
  <si>
    <r>
      <t>4.</t>
    </r>
    <r>
      <rPr>
        <sz val="7"/>
        <color theme="1"/>
        <rFont val="Times New Roman"/>
        <family val="1"/>
      </rPr>
      <t xml:space="preserve">      </t>
    </r>
    <r>
      <rPr>
        <sz val="12"/>
        <color theme="1"/>
        <rFont val="Times New Roman"/>
        <family val="1"/>
      </rPr>
      <t>¿Qué tasa de impuestos paga esta empresa?</t>
    </r>
  </si>
  <si>
    <t>Respuestas</t>
  </si>
  <si>
    <t>Rta 2. DADO QUE VENTAS ES IGUAL A Ingresos ( precio de venta ) * cantidades, el calculo se realiza afectando el Vr de las ventas del año 2010 por 1 mas la aplicación de la relación de Fisher que me genera el aumento nominal de las ventas que es el resultado del efecto conjugado de la inflación, del aumento real de precios y del aumento de volumen del año a proyectar</t>
  </si>
  <si>
    <t>Rta 1: Incremento nominal del año 2010 fue:</t>
  </si>
  <si>
    <t>Rta 4</t>
  </si>
  <si>
    <t>la tasa sale de hallar el valor de los impuestos por diferencia entre la UAI y la UN y luego hallar el porcentaje o tasa impositiva que sale de dividir esa diferencia entre la UAI</t>
  </si>
  <si>
    <t>Rta 3</t>
  </si>
  <si>
    <t>Una forma de estimar es basandose en el margen de contribución del año histórico o mejor en el porcentaje de los costos en relación a la ventas que para este caso da:</t>
  </si>
  <si>
    <t xml:space="preserve">Multiplicaria las ventas del 2011 ya proyectadas en punto 2 por este porcentaje y obtengo los costos </t>
  </si>
  <si>
    <t>y con ellos calculo la utilidad bruta</t>
  </si>
  <si>
    <t>Otra forma seria aplicando fisher con el aumento real de precios,  la inflación y el crecimiento e volumen pues revende o comercializa, asi que este crecimiento en volumen afecta por igual a ventas y compras</t>
  </si>
  <si>
    <t>el calculo de fisher daria el sigte incremento nominal:</t>
  </si>
  <si>
    <t>Costos daria</t>
  </si>
  <si>
    <t xml:space="preserve"> que es un dato bastante cercano al obtenido con la forma uno</t>
  </si>
  <si>
    <t>margen de error de este en relacion al anterior</t>
  </si>
  <si>
    <t>B</t>
  </si>
  <si>
    <t>C</t>
  </si>
  <si>
    <t>D</t>
  </si>
  <si>
    <t>E</t>
  </si>
  <si>
    <t>F</t>
  </si>
  <si>
    <t>G</t>
  </si>
  <si>
    <t>H</t>
  </si>
  <si>
    <t>Year</t>
  </si>
  <si>
    <t>% de pago de utilidad neta como dividendo o utilidades repartidas</t>
  </si>
  <si>
    <t xml:space="preserve">% de financiación del déficit de LP con deuda de LP </t>
  </si>
  <si>
    <t>Saldo mínimo de caja como % de ventas.</t>
  </si>
  <si>
    <t>SNC después de inversión en activos fijos</t>
  </si>
  <si>
    <t>Módulo 3: Financiación Externa.</t>
  </si>
  <si>
    <t xml:space="preserve">Ingreso de préstamos  </t>
  </si>
  <si>
    <t>Préstamo de corto plazo</t>
  </si>
  <si>
    <t xml:space="preserve">               -   </t>
  </si>
  <si>
    <t xml:space="preserve">Préstamo LP 10 años. </t>
  </si>
  <si>
    <t xml:space="preserve">Payment of loans.  </t>
  </si>
  <si>
    <t xml:space="preserve">Abono CP 2.   </t>
  </si>
  <si>
    <t xml:space="preserve">Interés CP 2. </t>
  </si>
  <si>
    <t xml:space="preserve">Total pago CP </t>
  </si>
  <si>
    <t>Abono LP 3.</t>
  </si>
  <si>
    <t xml:space="preserve">Interés LP 3.  </t>
  </si>
  <si>
    <t>Pago total de préstamos</t>
  </si>
  <si>
    <t xml:space="preserve">SNC de actividades de financiación </t>
  </si>
  <si>
    <t xml:space="preserve">Modulo 4: Transacciones con accionistas. </t>
  </si>
  <si>
    <t>Inversión de patrimonio</t>
  </si>
  <si>
    <t>Pago de Dividendos (Ver abajo en IS Estado de Resultado)</t>
  </si>
  <si>
    <t>Recompra de participaciones</t>
  </si>
  <si>
    <t>Pago total a los dueños</t>
  </si>
  <si>
    <t>SNC de transacciones con los dueños</t>
  </si>
  <si>
    <t>SNC después de transacciones anteriores 1-2-3-4</t>
  </si>
  <si>
    <t xml:space="preserve">Módulo 5: Transacciones Discrecionales. </t>
  </si>
  <si>
    <t xml:space="preserve">Liquidación de inversions de CP </t>
  </si>
  <si>
    <t>Rendimiento de inversiones</t>
  </si>
  <si>
    <t>Total de ingresos por inversiones de corto plazo</t>
  </si>
  <si>
    <t xml:space="preserve">Inversión de CP. </t>
  </si>
  <si>
    <t xml:space="preserve">SNC de transacciones discrecionales </t>
  </si>
  <si>
    <t xml:space="preserve">SNC del año </t>
  </si>
  <si>
    <t>SNC acumulado</t>
  </si>
  <si>
    <r>
      <t>1.</t>
    </r>
    <r>
      <rPr>
        <sz val="7"/>
        <color rgb="FF000000"/>
        <rFont val="Times New Roman"/>
        <family val="1"/>
      </rPr>
      <t xml:space="preserve"> </t>
    </r>
    <r>
      <rPr>
        <sz val="11"/>
        <color rgb="FF000000"/>
        <rFont val="Times New Roman"/>
        <family val="1"/>
      </rPr>
      <t>Explique en detalle el funcionamiento de la fórmula de la fila 149 =-MIN(F162+G135+G138-G146-G152+G158-G49,0)*(1-$E$35)</t>
    </r>
  </si>
  <si>
    <t>Rta la explicación se encuentra  en la guia que construí, esta es la misma formula de la deuda a Largo plazo la diferencia es que el (1-E·35) donde E35 es la celda donde se fijo la polítca de endeudamiento con bancos, por defecto la diferencia la cubren los socios</t>
  </si>
  <si>
    <t>Rta Porque hay que arrastrar el dinero que trae " el bolsillo o monedero" de la empresa del periodo pasado</t>
  </si>
  <si>
    <t>Indique como calcular las ventas proyectadas cuando existen múltiples bienes y servicios.</t>
  </si>
  <si>
    <t>Punto(s) 4</t>
  </si>
  <si>
    <t>Indique mediante un ejemplo cuales son los ajustes que hay que hacer en los estados financieros cuando hay un préstamo en dólares y se espera una devaluación del peso del 5%. Coloque toda la información necesaria para realizar dichos cálculos.</t>
  </si>
  <si>
    <t xml:space="preserve">Depreciation schedule. </t>
  </si>
  <si>
    <t xml:space="preserve">Beginning Net fixed assets. </t>
  </si>
  <si>
    <t>Annual depreciation for investment in year 0= 'New fixed assets in year 0 / `depreciación Politic</t>
  </si>
  <si>
    <t>Formula for year 1</t>
  </si>
  <si>
    <t>Annual depreciation for investment in year 1</t>
  </si>
  <si>
    <t>Formula for year 2</t>
  </si>
  <si>
    <t>Annual depreciation for investment in year 2</t>
  </si>
  <si>
    <t>Formula for year 3</t>
  </si>
  <si>
    <t>Annual depreciation for investment in year 3</t>
  </si>
  <si>
    <t>Formula for year 4</t>
  </si>
  <si>
    <t>Annual depreciation.</t>
  </si>
  <si>
    <t>Cumulated depreciation.</t>
  </si>
  <si>
    <t xml:space="preserve">Investment in fixed assets constant. </t>
  </si>
  <si>
    <t xml:space="preserve">Investment in fixed assets for growth. </t>
  </si>
  <si>
    <t>New fixed assets = 'Investment in fixed assets constant. +'Investment in fixed assets for growth</t>
  </si>
  <si>
    <t>Net fixed assets: 'Beginning Net fixed assets. + New fixed assets - Annual depreciation</t>
  </si>
  <si>
    <t>Responda</t>
  </si>
  <si>
    <r>
      <t>1.</t>
    </r>
    <r>
      <rPr>
        <sz val="7"/>
        <color theme="1"/>
        <rFont val="Times New Roman"/>
        <family val="1"/>
      </rPr>
      <t xml:space="preserve">    </t>
    </r>
    <r>
      <rPr>
        <sz val="12"/>
        <color theme="1"/>
        <rFont val="Arial"/>
        <family val="2"/>
      </rPr>
      <t>Cuál es el valor de los acitvos fijos netos del año 2?</t>
    </r>
  </si>
  <si>
    <r>
      <t>2.</t>
    </r>
    <r>
      <rPr>
        <sz val="7"/>
        <color theme="1"/>
        <rFont val="Times New Roman"/>
        <family val="1"/>
      </rPr>
      <t xml:space="preserve">    </t>
    </r>
    <r>
      <rPr>
        <sz val="12"/>
        <color theme="1"/>
        <rFont val="Arial"/>
        <family val="2"/>
      </rPr>
      <t>Cuál es el valor de los acitvos fijos netos al inicio del año 3?</t>
    </r>
  </si>
  <si>
    <r>
      <t>3.</t>
    </r>
    <r>
      <rPr>
        <sz val="7"/>
        <color theme="1"/>
        <rFont val="Times New Roman"/>
        <family val="1"/>
      </rPr>
      <t xml:space="preserve">    </t>
    </r>
    <r>
      <rPr>
        <sz val="12"/>
        <color theme="1"/>
        <rFont val="Arial"/>
        <family val="2"/>
      </rPr>
      <t xml:space="preserve">Cuál es el supuesto que tiene el modelo de proyección  en relación a la Inversión en activos fijos constante y por crecimento? </t>
    </r>
  </si>
  <si>
    <r>
      <t>4.</t>
    </r>
    <r>
      <rPr>
        <sz val="7"/>
        <color theme="1"/>
        <rFont val="Times New Roman"/>
        <family val="1"/>
      </rPr>
      <t xml:space="preserve">    </t>
    </r>
    <r>
      <rPr>
        <sz val="12"/>
        <color theme="1"/>
        <rFont val="Arial"/>
        <family val="2"/>
      </rPr>
      <t>Explique cómo se calcula la depreciación anual del año 4?</t>
    </r>
  </si>
  <si>
    <t>'Net fixed assets: 'Beginning Net fixed assets. + New fixed assets - Annual depreciation</t>
  </si>
  <si>
    <t>Rta es la misma respuesta del numeral 1, pues el saldo final del año 2 es el saldo inicial del año 3</t>
  </si>
  <si>
    <t xml:space="preserve">Rta </t>
  </si>
  <si>
    <t>Rta : la una viene por el concepto intrinseco del a depreciación que imp,lica reposición del activo por uso y la otra es que a mayor volumen de ventas ( crecimiento en volumen, se requiere mayor apalancamiento operativo en el entendido de que se usan a plena capacidad</t>
  </si>
  <si>
    <t>Rta: es igual a la sumatoria de los gastos de depreciación que vienen de las inversiones en activos del año cero al tres, es decir 11,3 + 2,9+3,8+4,7= 22,7</t>
  </si>
  <si>
    <t>Rta:En este punto o no se coloca ningun valor o se da el resto, es decir la inflación proyectada de USA, la prima de riesgo de la tasa en dólares, la tasa en dólares ( la prime rate). Adicional la devaluación proyectada no de un año sino para varios para que se tenga los datos de al menos tres años. Otra solución es simplemente calcular la pérdida en cambio. (TRMt - TRMt-1) × saldo inicial en USD$</t>
  </si>
  <si>
    <t>Punto 3</t>
  </si>
  <si>
    <t>Punto 2</t>
  </si>
  <si>
    <t>Punto 1</t>
  </si>
  <si>
    <t>Rta:Se puede aplicar la ley de pareto, es decir el 20% de lor productos explica el 80 de los ingresos.  Tambien se puede determinar un denominar comun pro ejemplo empresa de bebidas gaseosas, independiente del sabor hablariamos de litros a vender; si es una tornilleria, kilos de hierro, o bronce o acero, etcTambién se puede interpretar como que se toma el precio por las unidades de cada producto y se suman los N resultados</t>
  </si>
  <si>
    <t>Rta Porque en ese año 2 hay dinero como excedente de tesoreria, despues de preservar la política de saldo mínimo de caja. Si hay excedente de tesoreria es de sentido comun que no haya prestamos porque ganaría menos de lo que le cuesta prestar en exceso</t>
  </si>
  <si>
    <t>ok</t>
  </si>
  <si>
    <r>
      <t>2.</t>
    </r>
    <r>
      <rPr>
        <sz val="7"/>
        <color rgb="FF000000"/>
        <rFont val="Times New Roman"/>
        <family val="1"/>
      </rPr>
      <t xml:space="preserve"> </t>
    </r>
    <r>
      <rPr>
        <sz val="11"/>
        <color rgb="FF000000"/>
        <rFont val="Times New Roman"/>
        <family val="1"/>
      </rPr>
      <t>¿Por qué se usa F162 y no F161 en la fórmula?</t>
    </r>
  </si>
  <si>
    <r>
      <t>3.</t>
    </r>
    <r>
      <rPr>
        <sz val="7"/>
        <color rgb="FF000000"/>
        <rFont val="Times New Roman"/>
        <family val="1"/>
      </rPr>
      <t xml:space="preserve"> </t>
    </r>
    <r>
      <rPr>
        <sz val="11"/>
        <color rgb="FF000000"/>
        <rFont val="Times New Roman"/>
        <family val="1"/>
      </rPr>
      <t>¿Por qué la inversión a corto plazo en el año 2 NO es cero y en los demás sí lo es? ¿Qué puede usted deducir sobre los préstamos a CP y LP si sabe que la inversión a CP es cero? ¿Si NO es cero?</t>
    </r>
  </si>
  <si>
    <t>Quiere decir esto que las ventas del 2010 son el 1,0706 ( osea el 107,06% ) de las ventas de 2009.</t>
  </si>
</sst>
</file>

<file path=xl/styles.xml><?xml version="1.0" encoding="utf-8"?>
<styleSheet xmlns="http://schemas.openxmlformats.org/spreadsheetml/2006/main">
  <numFmts count="2">
    <numFmt numFmtId="164" formatCode="0.0"/>
    <numFmt numFmtId="165" formatCode="#,##0.0"/>
  </numFmts>
  <fonts count="15">
    <font>
      <sz val="11"/>
      <color theme="1"/>
      <name val="Calibri"/>
      <family val="2"/>
      <scheme val="minor"/>
    </font>
    <font>
      <sz val="11"/>
      <color theme="1"/>
      <name val="Calibri"/>
      <family val="2"/>
      <scheme val="minor"/>
    </font>
    <font>
      <sz val="11"/>
      <color rgb="FFFF0000"/>
      <name val="Calibri"/>
      <family val="2"/>
      <scheme val="minor"/>
    </font>
    <font>
      <sz val="11"/>
      <color theme="1"/>
      <name val="Times New Roman"/>
      <family val="1"/>
    </font>
    <font>
      <sz val="12"/>
      <color theme="1"/>
      <name val="Times New Roman"/>
      <family val="1"/>
    </font>
    <font>
      <b/>
      <sz val="12"/>
      <color theme="1"/>
      <name val="Times New Roman"/>
      <family val="1"/>
    </font>
    <font>
      <sz val="7"/>
      <color theme="1"/>
      <name val="Times New Roman"/>
      <family val="1"/>
    </font>
    <font>
      <u/>
      <sz val="11"/>
      <color theme="1"/>
      <name val="Calibri"/>
      <family val="2"/>
      <scheme val="minor"/>
    </font>
    <font>
      <sz val="11"/>
      <color rgb="FF000000"/>
      <name val="Times New Roman"/>
      <family val="1"/>
    </font>
    <font>
      <b/>
      <sz val="11"/>
      <color theme="1"/>
      <name val="Times New Roman"/>
      <family val="1"/>
    </font>
    <font>
      <sz val="7"/>
      <color rgb="FF000000"/>
      <name val="Times New Roman"/>
      <family val="1"/>
    </font>
    <font>
      <sz val="12"/>
      <color rgb="FFFF0000"/>
      <name val="Times New Roman"/>
      <family val="1"/>
    </font>
    <font>
      <sz val="10"/>
      <name val="Times New Roman"/>
      <family val="1"/>
    </font>
    <font>
      <sz val="12"/>
      <name val="Times New Roman"/>
      <family val="1"/>
    </font>
    <font>
      <sz val="12"/>
      <color theme="1"/>
      <name val="Arial"/>
      <family val="2"/>
    </font>
  </fonts>
  <fills count="11">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indexed="44"/>
        <bgColor indexed="64"/>
      </patternFill>
    </fill>
    <fill>
      <patternFill patternType="solid">
        <fgColor theme="6" tint="0.39997558519241921"/>
        <bgColor indexed="64"/>
      </patternFill>
    </fill>
    <fill>
      <patternFill patternType="solid">
        <fgColor theme="0" tint="-0.249977111117893"/>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2" fillId="0" borderId="0"/>
  </cellStyleXfs>
  <cellXfs count="68">
    <xf numFmtId="0" fontId="0" fillId="0" borderId="0" xfId="0"/>
    <xf numFmtId="0" fontId="0" fillId="0" borderId="1" xfId="0" applyBorder="1" applyAlignment="1">
      <alignment wrapText="1"/>
    </xf>
    <xf numFmtId="0" fontId="3" fillId="2" borderId="2" xfId="0" applyFont="1" applyFill="1" applyBorder="1" applyAlignment="1">
      <alignment horizontal="right" wrapText="1"/>
    </xf>
    <xf numFmtId="0" fontId="4" fillId="2" borderId="2" xfId="0" applyFont="1" applyFill="1" applyBorder="1" applyAlignment="1">
      <alignment horizontal="right" wrapText="1"/>
    </xf>
    <xf numFmtId="0" fontId="4" fillId="0" borderId="3" xfId="0" applyFont="1" applyBorder="1" applyAlignment="1">
      <alignment wrapText="1"/>
    </xf>
    <xf numFmtId="10" fontId="4" fillId="2" borderId="4" xfId="0" applyNumberFormat="1" applyFont="1" applyFill="1" applyBorder="1" applyAlignment="1">
      <alignment horizontal="right" wrapText="1"/>
    </xf>
    <xf numFmtId="0" fontId="4" fillId="0" borderId="1" xfId="0" applyFont="1" applyBorder="1" applyAlignment="1">
      <alignment wrapText="1"/>
    </xf>
    <xf numFmtId="0" fontId="4" fillId="0" borderId="2" xfId="0" applyFont="1" applyBorder="1" applyAlignment="1">
      <alignment horizontal="right" wrapText="1"/>
    </xf>
    <xf numFmtId="0" fontId="0" fillId="0" borderId="4" xfId="0" applyBorder="1" applyAlignment="1">
      <alignment horizontal="right" wrapText="1"/>
    </xf>
    <xf numFmtId="0" fontId="5" fillId="0" borderId="3" xfId="0" applyFont="1" applyBorder="1" applyAlignment="1">
      <alignment wrapText="1"/>
    </xf>
    <xf numFmtId="0" fontId="0" fillId="0" borderId="4" xfId="0" applyBorder="1" applyAlignment="1">
      <alignment wrapText="1"/>
    </xf>
    <xf numFmtId="0" fontId="3" fillId="0" borderId="0" xfId="0" applyFont="1"/>
    <xf numFmtId="0" fontId="3" fillId="0" borderId="0" xfId="0" applyFont="1" applyAlignment="1">
      <alignment horizontal="left" indent="5"/>
    </xf>
    <xf numFmtId="0" fontId="4" fillId="0" borderId="0" xfId="0" applyFont="1" applyAlignment="1">
      <alignment horizontal="left" indent="5"/>
    </xf>
    <xf numFmtId="2" fontId="0" fillId="0" borderId="0" xfId="0" applyNumberFormat="1"/>
    <xf numFmtId="164" fontId="0" fillId="0" borderId="0" xfId="0" applyNumberFormat="1"/>
    <xf numFmtId="0" fontId="0" fillId="0" borderId="2" xfId="0" applyBorder="1" applyAlignment="1">
      <alignment wrapText="1"/>
    </xf>
    <xf numFmtId="0" fontId="4" fillId="0" borderId="4" xfId="0" applyFont="1" applyBorder="1" applyAlignment="1">
      <alignment wrapText="1"/>
    </xf>
    <xf numFmtId="0" fontId="4" fillId="0" borderId="2" xfId="0" applyFont="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4" fillId="3" borderId="0" xfId="0" applyFont="1" applyFill="1" applyBorder="1" applyAlignment="1">
      <alignment wrapText="1"/>
    </xf>
    <xf numFmtId="0" fontId="0" fillId="3" borderId="0" xfId="0" applyFill="1"/>
    <xf numFmtId="164" fontId="0" fillId="4" borderId="0" xfId="0" applyNumberFormat="1" applyFill="1"/>
    <xf numFmtId="0" fontId="0" fillId="4" borderId="0" xfId="0" applyFill="1"/>
    <xf numFmtId="0" fontId="7" fillId="5" borderId="4" xfId="0" applyFont="1" applyFill="1" applyBorder="1" applyAlignment="1">
      <alignment wrapText="1"/>
    </xf>
    <xf numFmtId="0" fontId="0" fillId="5" borderId="0" xfId="0" applyFill="1"/>
    <xf numFmtId="9" fontId="0" fillId="5" borderId="0" xfId="1" applyFont="1" applyFill="1"/>
    <xf numFmtId="0" fontId="0" fillId="6" borderId="0" xfId="0" applyFill="1"/>
    <xf numFmtId="10" fontId="0" fillId="0" borderId="0" xfId="1" applyNumberFormat="1" applyFont="1"/>
    <xf numFmtId="0" fontId="0" fillId="7" borderId="0" xfId="0" applyFill="1"/>
    <xf numFmtId="0" fontId="0" fillId="7" borderId="0" xfId="0" applyFont="1" applyFill="1"/>
    <xf numFmtId="0" fontId="8" fillId="0" borderId="2" xfId="0" applyFont="1" applyBorder="1"/>
    <xf numFmtId="0" fontId="0" fillId="0" borderId="3" xfId="0" applyBorder="1"/>
    <xf numFmtId="0" fontId="0" fillId="0" borderId="4" xfId="0" applyBorder="1"/>
    <xf numFmtId="0" fontId="8" fillId="0" borderId="4" xfId="0" applyFont="1" applyBorder="1"/>
    <xf numFmtId="0" fontId="8" fillId="0" borderId="4" xfId="0" applyFont="1" applyBorder="1" applyAlignment="1">
      <alignment horizontal="right"/>
    </xf>
    <xf numFmtId="0" fontId="3" fillId="0" borderId="3" xfId="0" applyFont="1" applyBorder="1" applyAlignment="1">
      <alignment horizontal="right" wrapText="1"/>
    </xf>
    <xf numFmtId="0" fontId="8" fillId="0" borderId="4" xfId="0" applyFont="1" applyBorder="1" applyAlignment="1">
      <alignment wrapText="1"/>
    </xf>
    <xf numFmtId="10" fontId="3" fillId="2" borderId="4" xfId="0" applyNumberFormat="1" applyFont="1" applyFill="1" applyBorder="1" applyAlignment="1">
      <alignment horizontal="right" wrapText="1"/>
    </xf>
    <xf numFmtId="0" fontId="8" fillId="0" borderId="3"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wrapText="1"/>
    </xf>
    <xf numFmtId="0" fontId="9" fillId="0" borderId="4" xfId="0" applyFont="1" applyBorder="1" applyAlignment="1">
      <alignment wrapText="1"/>
    </xf>
    <xf numFmtId="0" fontId="3" fillId="0" borderId="4" xfId="0" applyFont="1" applyBorder="1"/>
    <xf numFmtId="0" fontId="3" fillId="0" borderId="4" xfId="0" applyFont="1" applyBorder="1" applyAlignment="1">
      <alignment horizontal="right"/>
    </xf>
    <xf numFmtId="0" fontId="8" fillId="0" borderId="0" xfId="0" applyFont="1"/>
    <xf numFmtId="0" fontId="2" fillId="0" borderId="0" xfId="0" applyFont="1"/>
    <xf numFmtId="0" fontId="13" fillId="8" borderId="0" xfId="2" quotePrefix="1" applyFont="1" applyFill="1" applyAlignment="1">
      <alignment vertical="center" wrapText="1"/>
    </xf>
    <xf numFmtId="0" fontId="13" fillId="0" borderId="0" xfId="2" applyFont="1" applyAlignment="1">
      <alignment vertical="center" wrapText="1"/>
    </xf>
    <xf numFmtId="0" fontId="13" fillId="0" borderId="0" xfId="2" quotePrefix="1" applyFont="1" applyAlignment="1">
      <alignment vertical="center" wrapText="1"/>
    </xf>
    <xf numFmtId="165" fontId="13" fillId="0" borderId="0" xfId="2" applyNumberFormat="1" applyFont="1" applyAlignment="1">
      <alignment vertical="center" wrapText="1"/>
    </xf>
    <xf numFmtId="165" fontId="13" fillId="9" borderId="0" xfId="2" applyNumberFormat="1" applyFont="1" applyFill="1" applyAlignment="1">
      <alignment vertical="center" wrapText="1"/>
    </xf>
    <xf numFmtId="165" fontId="13" fillId="4" borderId="0" xfId="2" applyNumberFormat="1" applyFont="1" applyFill="1" applyAlignment="1">
      <alignment vertical="center" wrapText="1"/>
    </xf>
    <xf numFmtId="0" fontId="13" fillId="0" borderId="0" xfId="0" applyFont="1" applyAlignment="1">
      <alignment vertical="center" wrapText="1"/>
    </xf>
    <xf numFmtId="165" fontId="13" fillId="10" borderId="0" xfId="2" applyNumberFormat="1" applyFont="1" applyFill="1" applyAlignment="1">
      <alignment vertical="center" wrapText="1"/>
    </xf>
    <xf numFmtId="0" fontId="14" fillId="0" borderId="0" xfId="0" applyFont="1"/>
    <xf numFmtId="0" fontId="11" fillId="0" borderId="0" xfId="0" applyFont="1" applyAlignment="1">
      <alignment wrapText="1"/>
    </xf>
    <xf numFmtId="0" fontId="2" fillId="0" borderId="0" xfId="0" applyFont="1" applyAlignment="1">
      <alignment wrapText="1"/>
    </xf>
    <xf numFmtId="0" fontId="0" fillId="0" borderId="0" xfId="0" applyAlignment="1">
      <alignment wrapText="1"/>
    </xf>
    <xf numFmtId="0" fontId="0" fillId="0" borderId="1" xfId="0" quotePrefix="1" applyBorder="1" applyAlignment="1">
      <alignment horizontal="left"/>
    </xf>
    <xf numFmtId="0" fontId="8" fillId="0" borderId="0" xfId="0" quotePrefix="1" applyFont="1" applyAlignment="1">
      <alignment horizontal="left"/>
    </xf>
    <xf numFmtId="0" fontId="4" fillId="0" borderId="0" xfId="0" applyFont="1" applyAlignment="1">
      <alignment wrapText="1"/>
    </xf>
    <xf numFmtId="0" fontId="11" fillId="0" borderId="0" xfId="0" quotePrefix="1" applyFont="1" applyAlignment="1">
      <alignment horizontal="left" wrapText="1"/>
    </xf>
    <xf numFmtId="0" fontId="14" fillId="0" borderId="0" xfId="0" applyFont="1" applyAlignment="1">
      <alignment horizontal="left" wrapText="1" indent="5"/>
    </xf>
    <xf numFmtId="0" fontId="2" fillId="0" borderId="0" xfId="0" quotePrefix="1" applyFont="1" applyAlignment="1">
      <alignment horizontal="left" wrapText="1"/>
    </xf>
    <xf numFmtId="0" fontId="0" fillId="0" borderId="0" xfId="0" quotePrefix="1" applyAlignment="1">
      <alignment horizontal="left" wrapText="1"/>
    </xf>
    <xf numFmtId="0" fontId="0" fillId="0" borderId="0" xfId="0" quotePrefix="1" applyAlignment="1">
      <alignment horizontal="left"/>
    </xf>
  </cellXfs>
  <cellStyles count="3">
    <cellStyle name="Normal" xfId="0" builtinId="0"/>
    <cellStyle name="Normal_complex example terminal value for inflation ch"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30"/>
  <sheetViews>
    <sheetView tabSelected="1" topLeftCell="A10" workbookViewId="0">
      <selection activeCell="A25" sqref="A25"/>
    </sheetView>
  </sheetViews>
  <sheetFormatPr defaultColWidth="11.42578125" defaultRowHeight="15"/>
  <cols>
    <col min="1" max="1" width="35.140625" customWidth="1"/>
    <col min="2" max="2" width="11.5703125" customWidth="1"/>
    <col min="3" max="3" width="12.5703125" bestFit="1" customWidth="1"/>
    <col min="4" max="5" width="13.5703125" bestFit="1" customWidth="1"/>
  </cols>
  <sheetData>
    <row r="1" spans="1:24" ht="16.5" thickBot="1">
      <c r="A1" s="1" t="s">
        <v>113</v>
      </c>
      <c r="B1" s="16">
        <v>2009</v>
      </c>
      <c r="C1" s="2" t="s">
        <v>0</v>
      </c>
      <c r="D1" s="2">
        <v>2011</v>
      </c>
      <c r="E1" s="3">
        <v>2012</v>
      </c>
      <c r="F1" s="3">
        <v>2013</v>
      </c>
    </row>
    <row r="2" spans="1:24" ht="16.5" thickBot="1">
      <c r="A2" s="4" t="s">
        <v>1</v>
      </c>
      <c r="B2" s="17"/>
      <c r="C2" s="5">
        <v>0.06</v>
      </c>
      <c r="D2" s="5">
        <v>5.5E-2</v>
      </c>
      <c r="E2" s="5">
        <v>5.5E-2</v>
      </c>
      <c r="F2" s="5">
        <v>0.05</v>
      </c>
    </row>
    <row r="3" spans="1:24" ht="16.5" thickBot="1">
      <c r="A3" s="4" t="s">
        <v>2</v>
      </c>
      <c r="B3" s="17"/>
      <c r="C3" s="5">
        <v>0.01</v>
      </c>
      <c r="D3" s="5">
        <v>0.01</v>
      </c>
      <c r="E3" s="5">
        <v>0.01</v>
      </c>
      <c r="F3" s="5">
        <v>0.01</v>
      </c>
    </row>
    <row r="4" spans="1:24" ht="16.5" thickBot="1">
      <c r="A4" s="4" t="s">
        <v>3</v>
      </c>
      <c r="B4" s="17"/>
      <c r="C4" s="5">
        <v>5.0000000000000001E-3</v>
      </c>
      <c r="D4" s="5">
        <v>5.0000000000000001E-3</v>
      </c>
      <c r="E4" s="5">
        <v>5.0000000000000001E-3</v>
      </c>
      <c r="F4" s="5">
        <v>0.01</v>
      </c>
    </row>
    <row r="5" spans="1:24" ht="16.5" thickBot="1">
      <c r="A5" s="4" t="s">
        <v>4</v>
      </c>
      <c r="B5" s="17"/>
      <c r="C5" s="5">
        <v>5.0000000000000001E-3</v>
      </c>
      <c r="D5" s="5">
        <v>5.0000000000000001E-3</v>
      </c>
      <c r="E5" s="5">
        <v>5.0000000000000001E-3</v>
      </c>
      <c r="F5" s="5">
        <v>5.0000000000000001E-3</v>
      </c>
    </row>
    <row r="6" spans="1:24" ht="16.5" thickBot="1">
      <c r="A6" s="4" t="s">
        <v>5</v>
      </c>
      <c r="B6" s="17"/>
      <c r="C6" s="5">
        <v>1.4999999999999999E-2</v>
      </c>
      <c r="D6" s="5">
        <v>1.4999999999999999E-2</v>
      </c>
      <c r="E6" s="5">
        <v>1.4999999999999999E-2</v>
      </c>
      <c r="F6" s="5">
        <v>1.4999999999999999E-2</v>
      </c>
    </row>
    <row r="7" spans="1:24" ht="32.25" thickBot="1">
      <c r="A7" s="4" t="s">
        <v>6</v>
      </c>
      <c r="B7" s="17"/>
      <c r="C7" s="5">
        <v>0</v>
      </c>
      <c r="D7" s="5">
        <v>0.01</v>
      </c>
      <c r="E7" s="5">
        <v>0.02</v>
      </c>
      <c r="F7" s="5">
        <v>0.02</v>
      </c>
    </row>
    <row r="9" spans="1:24" ht="15.75" thickBot="1">
      <c r="D9" t="s">
        <v>24</v>
      </c>
    </row>
    <row r="10" spans="1:24" ht="16.5" thickBot="1">
      <c r="A10" s="6" t="s">
        <v>7</v>
      </c>
      <c r="B10" s="18">
        <v>2009</v>
      </c>
      <c r="C10" s="7">
        <v>2010</v>
      </c>
      <c r="D10" s="7">
        <v>2011</v>
      </c>
      <c r="E10" s="7">
        <v>2012</v>
      </c>
      <c r="F10" s="22" t="s">
        <v>26</v>
      </c>
      <c r="J10">
        <f>+(1+C2)*(1+C3)*(1+C7)-1</f>
        <v>7.0599999999999996E-2</v>
      </c>
      <c r="K10" s="67" t="s">
        <v>119</v>
      </c>
    </row>
    <row r="11" spans="1:24" ht="16.5" thickBot="1">
      <c r="A11" s="4" t="s">
        <v>8</v>
      </c>
      <c r="B11" s="21">
        <f>+C11/(1+J10)</f>
        <v>354.24995329721651</v>
      </c>
      <c r="C11" s="8">
        <v>379.26</v>
      </c>
      <c r="D11" s="23">
        <f>+C11*(1+D2)*(1+D3)*(1+D7)</f>
        <v>408.16169792999995</v>
      </c>
      <c r="E11" s="23">
        <f>+D11*(1+E2)*(1+E3)*(1+E7)</f>
        <v>443.61503117389765</v>
      </c>
      <c r="F11" s="24" t="s">
        <v>25</v>
      </c>
    </row>
    <row r="12" spans="1:24" ht="16.5" thickBot="1">
      <c r="A12" s="4" t="s">
        <v>9</v>
      </c>
      <c r="B12" s="19"/>
      <c r="C12" s="8">
        <v>268.26</v>
      </c>
      <c r="F12" s="30" t="s">
        <v>29</v>
      </c>
      <c r="G12" t="s">
        <v>30</v>
      </c>
      <c r="T12">
        <f>+C12/C11</f>
        <v>0.70732479038126883</v>
      </c>
      <c r="U12" s="29">
        <f>+T12</f>
        <v>0.70732479038126883</v>
      </c>
    </row>
    <row r="13" spans="1:24" ht="16.5" thickBot="1">
      <c r="A13" s="9" t="s">
        <v>10</v>
      </c>
      <c r="B13" s="20"/>
      <c r="C13" s="8">
        <v>111.01</v>
      </c>
      <c r="G13" t="s">
        <v>31</v>
      </c>
      <c r="O13" s="30">
        <f>+D11*T12</f>
        <v>288.70288742999998</v>
      </c>
      <c r="P13" t="s">
        <v>32</v>
      </c>
      <c r="S13" s="15">
        <f>+D11-O13</f>
        <v>119.45881049999997</v>
      </c>
    </row>
    <row r="14" spans="1:24" ht="16.5" thickBot="1">
      <c r="A14" s="4" t="s">
        <v>11</v>
      </c>
      <c r="B14" s="19"/>
      <c r="C14" s="8">
        <v>75.81</v>
      </c>
      <c r="G14" t="s">
        <v>33</v>
      </c>
    </row>
    <row r="15" spans="1:24" ht="16.5" thickBot="1">
      <c r="A15" s="4" t="s">
        <v>12</v>
      </c>
      <c r="B15" s="19"/>
      <c r="C15" s="8">
        <v>11.25</v>
      </c>
      <c r="G15" t="s">
        <v>34</v>
      </c>
      <c r="L15">
        <f>+(1+D2)*(1+D4)*(1+D7)-1</f>
        <v>7.0877749999999962E-2</v>
      </c>
      <c r="M15" t="s">
        <v>35</v>
      </c>
      <c r="N15" s="31">
        <f>+C12*(1+L15)</f>
        <v>287.27366521499999</v>
      </c>
      <c r="O15" t="s">
        <v>36</v>
      </c>
      <c r="T15" t="s">
        <v>37</v>
      </c>
      <c r="X15" s="29">
        <f>+N15/O13-1</f>
        <v>-4.9504950495048439E-3</v>
      </c>
    </row>
    <row r="16" spans="1:24" ht="16.5" thickBot="1">
      <c r="A16" s="9" t="s">
        <v>13</v>
      </c>
      <c r="B16" s="20"/>
      <c r="C16" s="8">
        <v>23.95</v>
      </c>
    </row>
    <row r="17" spans="1:8" ht="16.5" thickBot="1">
      <c r="A17" s="4" t="s">
        <v>14</v>
      </c>
      <c r="B17" s="19"/>
      <c r="C17" s="8">
        <v>7.04</v>
      </c>
      <c r="F17" s="28"/>
    </row>
    <row r="18" spans="1:8" ht="16.5" thickBot="1">
      <c r="A18" s="4" t="s">
        <v>15</v>
      </c>
      <c r="B18" s="19"/>
      <c r="C18" s="8">
        <v>0</v>
      </c>
    </row>
    <row r="19" spans="1:8" ht="16.5" thickBot="1">
      <c r="A19" s="4" t="s">
        <v>16</v>
      </c>
      <c r="B19" s="19"/>
      <c r="C19" s="8">
        <v>16.91</v>
      </c>
    </row>
    <row r="20" spans="1:8" ht="16.5" thickBot="1">
      <c r="A20" s="4" t="s">
        <v>17</v>
      </c>
      <c r="B20" s="19"/>
      <c r="C20" s="25"/>
      <c r="F20" s="26" t="s">
        <v>27</v>
      </c>
      <c r="G20" t="s">
        <v>28</v>
      </c>
    </row>
    <row r="21" spans="1:8" ht="16.5" thickBot="1">
      <c r="A21" s="9" t="s">
        <v>18</v>
      </c>
      <c r="B21" s="20"/>
      <c r="C21" s="8">
        <v>10.99</v>
      </c>
      <c r="G21" s="26">
        <f>+C19-C21</f>
        <v>5.92</v>
      </c>
      <c r="H21" s="27">
        <f>+G21/C19</f>
        <v>0.35008870490833827</v>
      </c>
    </row>
    <row r="24" spans="1:8">
      <c r="A24" s="11" t="s">
        <v>19</v>
      </c>
      <c r="B24" s="11"/>
    </row>
    <row r="25" spans="1:8">
      <c r="A25" s="12" t="s">
        <v>20</v>
      </c>
      <c r="B25" s="12"/>
    </row>
    <row r="26" spans="1:8">
      <c r="A26" s="12" t="s">
        <v>21</v>
      </c>
      <c r="B26" s="12"/>
    </row>
    <row r="27" spans="1:8" ht="15.75">
      <c r="A27" s="13" t="s">
        <v>22</v>
      </c>
      <c r="B27" s="13"/>
    </row>
    <row r="28" spans="1:8" ht="15.75">
      <c r="A28" s="13" t="s">
        <v>23</v>
      </c>
      <c r="B28" s="13"/>
    </row>
    <row r="29" spans="1:8" ht="15.75">
      <c r="A29" s="13"/>
      <c r="B29" s="13"/>
    </row>
    <row r="30" spans="1:8" ht="15.75">
      <c r="A30"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26"/>
  <sheetViews>
    <sheetView topLeftCell="A13" workbookViewId="0">
      <selection activeCell="A20" sqref="A20"/>
    </sheetView>
  </sheetViews>
  <sheetFormatPr defaultColWidth="11.42578125" defaultRowHeight="15"/>
  <cols>
    <col min="1" max="1" width="36.85546875" customWidth="1"/>
    <col min="3" max="3" width="27.42578125" customWidth="1"/>
    <col min="4" max="4" width="23.140625" customWidth="1"/>
  </cols>
  <sheetData>
    <row r="1" spans="1:7">
      <c r="A1" t="s">
        <v>112</v>
      </c>
    </row>
    <row r="2" spans="1:7" ht="15.75">
      <c r="A2" s="48" t="s">
        <v>84</v>
      </c>
      <c r="B2" s="49"/>
      <c r="C2" s="49"/>
      <c r="D2" s="49"/>
      <c r="E2" s="49"/>
      <c r="F2" s="49"/>
      <c r="G2" s="49"/>
    </row>
    <row r="3" spans="1:7" ht="15.75">
      <c r="A3" s="49"/>
      <c r="B3" s="49" t="s">
        <v>45</v>
      </c>
      <c r="C3" s="49">
        <v>0</v>
      </c>
      <c r="D3" s="49">
        <v>1</v>
      </c>
      <c r="E3" s="49">
        <v>2</v>
      </c>
      <c r="F3" s="49">
        <v>3</v>
      </c>
      <c r="G3" s="49">
        <v>4</v>
      </c>
    </row>
    <row r="4" spans="1:7" ht="15.75">
      <c r="A4" s="50" t="s">
        <v>85</v>
      </c>
      <c r="B4" s="49"/>
      <c r="C4" s="51">
        <v>0</v>
      </c>
      <c r="D4" s="52">
        <v>45</v>
      </c>
      <c r="E4" s="53">
        <v>45.45</v>
      </c>
      <c r="F4" s="52">
        <v>46.359000000000009</v>
      </c>
      <c r="G4" s="53">
        <v>47.286180000000016</v>
      </c>
    </row>
    <row r="5" spans="1:7" ht="63">
      <c r="A5" s="50" t="s">
        <v>86</v>
      </c>
      <c r="B5" s="50" t="s">
        <v>87</v>
      </c>
      <c r="C5" s="54">
        <v>0</v>
      </c>
      <c r="D5" s="51">
        <v>11.25</v>
      </c>
      <c r="E5" s="51">
        <v>11.25</v>
      </c>
      <c r="F5" s="51">
        <v>11.25</v>
      </c>
      <c r="G5" s="51">
        <v>11.25</v>
      </c>
    </row>
    <row r="6" spans="1:7" ht="31.5">
      <c r="A6" s="50" t="s">
        <v>88</v>
      </c>
      <c r="B6" s="50" t="s">
        <v>89</v>
      </c>
      <c r="C6" s="54">
        <v>0</v>
      </c>
      <c r="D6" s="51"/>
      <c r="E6" s="51">
        <v>2.9249999999999998</v>
      </c>
      <c r="F6" s="51">
        <v>2.9249999999999998</v>
      </c>
      <c r="G6" s="51">
        <v>2.9249999999999998</v>
      </c>
    </row>
    <row r="7" spans="1:7" ht="31.5">
      <c r="A7" s="50" t="s">
        <v>90</v>
      </c>
      <c r="B7" s="50" t="s">
        <v>91</v>
      </c>
      <c r="C7" s="54">
        <v>0</v>
      </c>
      <c r="D7" s="51"/>
      <c r="E7" s="51"/>
      <c r="F7" s="51">
        <v>3.7710000000000004</v>
      </c>
      <c r="G7" s="51">
        <v>3.7710000000000004</v>
      </c>
    </row>
    <row r="8" spans="1:7" ht="31.5">
      <c r="A8" s="50" t="s">
        <v>92</v>
      </c>
      <c r="B8" s="50" t="s">
        <v>93</v>
      </c>
      <c r="C8" s="54">
        <v>0</v>
      </c>
      <c r="D8" s="51"/>
      <c r="E8" s="51"/>
      <c r="F8" s="51"/>
      <c r="G8" s="51">
        <v>4.7182950000000003</v>
      </c>
    </row>
    <row r="9" spans="1:7" ht="15.75">
      <c r="A9" s="50"/>
      <c r="B9" s="50"/>
      <c r="C9" s="54"/>
      <c r="D9" s="51"/>
      <c r="E9" s="51"/>
      <c r="F9" s="51"/>
      <c r="G9" s="51"/>
    </row>
    <row r="10" spans="1:7" ht="15.75">
      <c r="A10" s="50" t="s">
        <v>94</v>
      </c>
      <c r="B10" s="49"/>
      <c r="C10" s="51">
        <v>0</v>
      </c>
      <c r="D10" s="51">
        <v>11.25</v>
      </c>
      <c r="E10" s="51">
        <v>14.175000000000001</v>
      </c>
      <c r="F10" s="51">
        <v>17.946000000000002</v>
      </c>
      <c r="G10" s="51">
        <v>22.664295000000003</v>
      </c>
    </row>
    <row r="11" spans="1:7" ht="15.75">
      <c r="A11" s="50" t="s">
        <v>95</v>
      </c>
      <c r="B11" s="49"/>
      <c r="C11" s="51">
        <v>0</v>
      </c>
      <c r="D11" s="51">
        <v>11.25</v>
      </c>
      <c r="E11" s="51">
        <v>25.425000000000001</v>
      </c>
      <c r="F11" s="51">
        <v>43.371000000000002</v>
      </c>
      <c r="G11" s="51">
        <v>66.035295000000005</v>
      </c>
    </row>
    <row r="12" spans="1:7" ht="31.5">
      <c r="A12" s="50" t="s">
        <v>96</v>
      </c>
      <c r="B12" s="49"/>
      <c r="C12" s="55">
        <v>45</v>
      </c>
      <c r="D12" s="51">
        <v>11.25</v>
      </c>
      <c r="E12" s="51">
        <v>14.175000000000001</v>
      </c>
      <c r="F12" s="51">
        <v>17.946000000000002</v>
      </c>
      <c r="G12" s="51">
        <v>22.664295000000003</v>
      </c>
    </row>
    <row r="13" spans="1:7" ht="31.5">
      <c r="A13" s="50" t="s">
        <v>97</v>
      </c>
      <c r="B13" s="49"/>
      <c r="C13" s="51">
        <v>0</v>
      </c>
      <c r="D13" s="51">
        <v>0.45</v>
      </c>
      <c r="E13" s="51">
        <v>0.90900000000000003</v>
      </c>
      <c r="F13" s="51">
        <v>0.92718000000000023</v>
      </c>
      <c r="G13" s="51">
        <v>0</v>
      </c>
    </row>
    <row r="14" spans="1:7" ht="63">
      <c r="A14" s="50" t="s">
        <v>98</v>
      </c>
      <c r="B14" s="49"/>
      <c r="C14" s="51">
        <v>45</v>
      </c>
      <c r="D14" s="51">
        <v>11.7</v>
      </c>
      <c r="E14" s="51">
        <v>15.084000000000001</v>
      </c>
      <c r="F14" s="51">
        <v>18.873180000000001</v>
      </c>
      <c r="G14" s="51">
        <v>22.664295000000003</v>
      </c>
    </row>
    <row r="15" spans="1:7" ht="63">
      <c r="A15" s="50" t="s">
        <v>99</v>
      </c>
      <c r="B15" s="49"/>
      <c r="C15" s="52">
        <v>45</v>
      </c>
      <c r="D15" s="53">
        <v>45.45</v>
      </c>
      <c r="E15" s="52">
        <v>46.359000000000009</v>
      </c>
      <c r="F15" s="53">
        <v>47.286180000000016</v>
      </c>
      <c r="G15" s="51">
        <v>47.286180000000009</v>
      </c>
    </row>
    <row r="19" spans="1:6" ht="15.75">
      <c r="A19" s="56" t="s">
        <v>100</v>
      </c>
    </row>
    <row r="20" spans="1:6" ht="75">
      <c r="A20" s="64" t="s">
        <v>101</v>
      </c>
      <c r="B20" s="47" t="s">
        <v>107</v>
      </c>
      <c r="C20" s="52">
        <v>46.359000000000009</v>
      </c>
      <c r="D20" s="58" t="s">
        <v>105</v>
      </c>
    </row>
    <row r="21" spans="1:6" ht="75">
      <c r="A21" s="64" t="s">
        <v>102</v>
      </c>
      <c r="C21" s="58" t="s">
        <v>106</v>
      </c>
    </row>
    <row r="22" spans="1:6" ht="165">
      <c r="A22" s="64" t="s">
        <v>103</v>
      </c>
      <c r="C22" s="58" t="s">
        <v>108</v>
      </c>
    </row>
    <row r="23" spans="1:6" ht="90">
      <c r="A23" s="64" t="s">
        <v>104</v>
      </c>
      <c r="C23" s="58" t="s">
        <v>109</v>
      </c>
    </row>
    <row r="24" spans="1:6">
      <c r="A24" s="46"/>
    </row>
    <row r="26" spans="1:6">
      <c r="F26"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39"/>
  <sheetViews>
    <sheetView topLeftCell="A34" workbookViewId="0">
      <selection activeCell="B39" sqref="B39"/>
    </sheetView>
  </sheetViews>
  <sheetFormatPr defaultColWidth="11.42578125" defaultRowHeight="15"/>
  <cols>
    <col min="2" max="2" width="33.28515625" bestFit="1" customWidth="1"/>
    <col min="4" max="4" width="35.7109375" customWidth="1"/>
    <col min="11" max="11" width="49.5703125" customWidth="1"/>
  </cols>
  <sheetData>
    <row r="1" spans="1:8" ht="15.75" thickBot="1">
      <c r="A1" s="60" t="s">
        <v>111</v>
      </c>
      <c r="B1" s="32" t="s">
        <v>38</v>
      </c>
      <c r="C1" s="32" t="s">
        <v>39</v>
      </c>
      <c r="D1" s="32" t="s">
        <v>40</v>
      </c>
      <c r="E1" s="32" t="s">
        <v>41</v>
      </c>
      <c r="F1" s="32" t="s">
        <v>42</v>
      </c>
      <c r="G1" s="32" t="s">
        <v>43</v>
      </c>
      <c r="H1" s="32" t="s">
        <v>44</v>
      </c>
    </row>
    <row r="2" spans="1:8" ht="15.75" thickBot="1">
      <c r="A2" s="33"/>
      <c r="B2" s="35" t="s">
        <v>45</v>
      </c>
      <c r="C2" s="34"/>
      <c r="D2" s="36">
        <v>0</v>
      </c>
      <c r="E2" s="36">
        <v>1</v>
      </c>
      <c r="F2" s="36">
        <v>2</v>
      </c>
      <c r="G2" s="36">
        <v>3</v>
      </c>
      <c r="H2" s="36">
        <v>4</v>
      </c>
    </row>
    <row r="3" spans="1:8" ht="30.75" thickBot="1">
      <c r="A3" s="37">
        <v>33</v>
      </c>
      <c r="B3" s="38" t="s">
        <v>46</v>
      </c>
      <c r="C3" s="10"/>
      <c r="D3" s="10"/>
      <c r="E3" s="39">
        <v>0.7</v>
      </c>
      <c r="F3" s="10"/>
      <c r="G3" s="10"/>
      <c r="H3" s="10"/>
    </row>
    <row r="4" spans="1:8" ht="30.75" thickBot="1">
      <c r="A4" s="40">
        <v>35</v>
      </c>
      <c r="B4" s="38" t="s">
        <v>47</v>
      </c>
      <c r="C4" s="10"/>
      <c r="D4" s="10"/>
      <c r="E4" s="39">
        <v>0.7</v>
      </c>
      <c r="F4" s="34"/>
      <c r="G4" s="34"/>
      <c r="H4" s="34"/>
    </row>
    <row r="5" spans="1:8" ht="30.75" thickBot="1">
      <c r="A5" s="40">
        <v>49</v>
      </c>
      <c r="B5" s="38" t="s">
        <v>48</v>
      </c>
      <c r="C5" s="34"/>
      <c r="D5" s="36">
        <v>13</v>
      </c>
      <c r="E5" s="36">
        <v>15.17</v>
      </c>
      <c r="F5" s="36">
        <v>16.329999999999998</v>
      </c>
      <c r="G5" s="36">
        <v>17.739999999999998</v>
      </c>
      <c r="H5" s="36">
        <v>19.190000000000001</v>
      </c>
    </row>
    <row r="6" spans="1:8" ht="30.75" thickBot="1">
      <c r="A6" s="40">
        <v>135</v>
      </c>
      <c r="B6" s="38" t="s">
        <v>49</v>
      </c>
      <c r="C6" s="34"/>
      <c r="D6" s="36">
        <v>-54.15</v>
      </c>
      <c r="E6" s="36">
        <v>24.3</v>
      </c>
      <c r="F6" s="36">
        <v>17.25</v>
      </c>
      <c r="G6" s="36">
        <v>18.34</v>
      </c>
      <c r="H6" s="36">
        <v>3.93</v>
      </c>
    </row>
    <row r="7" spans="1:8" ht="15.75" thickBot="1">
      <c r="A7" s="41">
        <v>136</v>
      </c>
      <c r="B7" s="42" t="s">
        <v>50</v>
      </c>
      <c r="C7" s="34"/>
      <c r="D7" s="34"/>
      <c r="E7" s="34"/>
      <c r="F7" s="34"/>
      <c r="G7" s="34"/>
      <c r="H7" s="34"/>
    </row>
    <row r="8" spans="1:8" ht="15.75" thickBot="1">
      <c r="A8" s="41">
        <v>137</v>
      </c>
      <c r="B8" s="42" t="s">
        <v>51</v>
      </c>
      <c r="C8" s="34"/>
      <c r="D8" s="34"/>
      <c r="E8" s="34"/>
      <c r="F8" s="34"/>
      <c r="G8" s="34"/>
      <c r="H8" s="34"/>
    </row>
    <row r="9" spans="1:8" ht="15.75" thickBot="1">
      <c r="A9" s="40">
        <v>138</v>
      </c>
      <c r="B9" s="38" t="s">
        <v>52</v>
      </c>
      <c r="C9" s="34"/>
      <c r="D9" s="36">
        <v>22.15</v>
      </c>
      <c r="E9" s="36" t="s">
        <v>53</v>
      </c>
      <c r="F9" s="36" t="s">
        <v>53</v>
      </c>
      <c r="G9" s="36" t="s">
        <v>53</v>
      </c>
      <c r="H9" s="36" t="s">
        <v>53</v>
      </c>
    </row>
    <row r="10" spans="1:8" ht="15.75" thickBot="1">
      <c r="A10" s="41">
        <v>139</v>
      </c>
      <c r="B10" s="43" t="s">
        <v>54</v>
      </c>
      <c r="C10" s="44"/>
      <c r="D10" s="45">
        <v>31.5</v>
      </c>
      <c r="E10" s="45">
        <v>7.14</v>
      </c>
      <c r="F10" s="45">
        <v>0</v>
      </c>
      <c r="G10" s="45">
        <v>0.34</v>
      </c>
      <c r="H10" s="45">
        <v>11</v>
      </c>
    </row>
    <row r="11" spans="1:8" ht="15.75" thickBot="1">
      <c r="A11" s="41">
        <v>140</v>
      </c>
      <c r="B11" s="42" t="s">
        <v>55</v>
      </c>
      <c r="C11" s="34"/>
      <c r="D11" s="34"/>
      <c r="E11" s="34"/>
      <c r="F11" s="34"/>
      <c r="G11" s="34"/>
      <c r="H11" s="34"/>
    </row>
    <row r="12" spans="1:8" ht="15.75" thickBot="1">
      <c r="A12" s="41">
        <v>141</v>
      </c>
      <c r="B12" s="43" t="s">
        <v>56</v>
      </c>
      <c r="C12" s="44"/>
      <c r="D12" s="45">
        <v>0</v>
      </c>
      <c r="E12" s="45">
        <v>22.1</v>
      </c>
      <c r="F12" s="45">
        <v>0</v>
      </c>
      <c r="G12" s="45">
        <v>0</v>
      </c>
      <c r="H12" s="45">
        <v>0</v>
      </c>
    </row>
    <row r="13" spans="1:8" ht="15.75" thickBot="1">
      <c r="A13" s="41">
        <v>142</v>
      </c>
      <c r="B13" s="42" t="s">
        <v>57</v>
      </c>
      <c r="C13" s="44"/>
      <c r="D13" s="45">
        <v>0</v>
      </c>
      <c r="E13" s="45">
        <v>2.9</v>
      </c>
      <c r="F13" s="45">
        <v>0</v>
      </c>
      <c r="G13" s="45">
        <v>0</v>
      </c>
      <c r="H13" s="45">
        <v>0</v>
      </c>
    </row>
    <row r="14" spans="1:8" ht="15.75" thickBot="1">
      <c r="A14" s="41">
        <v>143</v>
      </c>
      <c r="B14" s="42" t="s">
        <v>58</v>
      </c>
      <c r="C14" s="44"/>
      <c r="D14" s="45">
        <v>0</v>
      </c>
      <c r="E14" s="45">
        <v>25.1</v>
      </c>
      <c r="F14" s="45">
        <v>0</v>
      </c>
      <c r="G14" s="45">
        <v>0</v>
      </c>
      <c r="H14" s="45">
        <v>0</v>
      </c>
    </row>
    <row r="15" spans="1:8" ht="15.75" thickBot="1">
      <c r="A15" s="41">
        <v>144</v>
      </c>
      <c r="B15" s="43" t="s">
        <v>59</v>
      </c>
      <c r="C15" s="44"/>
      <c r="D15" s="45">
        <v>0</v>
      </c>
      <c r="E15" s="45">
        <v>3.2</v>
      </c>
      <c r="F15" s="45">
        <v>3.9</v>
      </c>
      <c r="G15" s="45">
        <v>3.9</v>
      </c>
      <c r="H15" s="45">
        <v>3.9</v>
      </c>
    </row>
    <row r="16" spans="1:8" ht="15.75" thickBot="1">
      <c r="A16" s="41">
        <v>145</v>
      </c>
      <c r="B16" s="42" t="s">
        <v>60</v>
      </c>
      <c r="C16" s="44"/>
      <c r="D16" s="45">
        <v>0</v>
      </c>
      <c r="E16" s="45">
        <v>4.0999999999999996</v>
      </c>
      <c r="F16" s="45">
        <v>4.5</v>
      </c>
      <c r="G16" s="45">
        <v>4</v>
      </c>
      <c r="H16" s="45">
        <v>3.4</v>
      </c>
    </row>
    <row r="17" spans="1:11" ht="15.75" thickBot="1">
      <c r="A17" s="40">
        <v>146</v>
      </c>
      <c r="B17" s="38" t="s">
        <v>61</v>
      </c>
      <c r="C17" s="34"/>
      <c r="D17" s="36" t="s">
        <v>53</v>
      </c>
      <c r="E17" s="36">
        <v>32.33</v>
      </c>
      <c r="F17" s="36">
        <v>8.34</v>
      </c>
      <c r="G17" s="36">
        <v>7.85</v>
      </c>
      <c r="H17" s="36">
        <v>7.3</v>
      </c>
    </row>
    <row r="18" spans="1:11" ht="15.75" thickBot="1">
      <c r="A18" s="41">
        <v>147</v>
      </c>
      <c r="B18" s="42" t="s">
        <v>62</v>
      </c>
      <c r="C18" s="34"/>
      <c r="D18" s="45">
        <v>53.6</v>
      </c>
      <c r="E18" s="45">
        <v>-25.2</v>
      </c>
      <c r="F18" s="45">
        <v>-8.3000000000000007</v>
      </c>
      <c r="G18" s="45">
        <v>-7.5</v>
      </c>
      <c r="H18" s="45">
        <v>3.7</v>
      </c>
    </row>
    <row r="19" spans="1:11" ht="30.75" thickBot="1">
      <c r="A19" s="41">
        <v>148</v>
      </c>
      <c r="B19" s="42" t="s">
        <v>63</v>
      </c>
      <c r="C19" s="34"/>
      <c r="D19" s="34"/>
      <c r="E19" s="34"/>
      <c r="F19" s="34"/>
      <c r="G19" s="34"/>
      <c r="H19" s="34"/>
    </row>
    <row r="20" spans="1:11" ht="15.75" thickBot="1">
      <c r="A20" s="40">
        <v>149</v>
      </c>
      <c r="B20" s="38" t="s">
        <v>64</v>
      </c>
      <c r="C20" s="34"/>
      <c r="D20" s="36">
        <v>13.5</v>
      </c>
      <c r="E20" s="36">
        <v>3.06</v>
      </c>
      <c r="F20" s="36" t="s">
        <v>53</v>
      </c>
      <c r="G20" s="36">
        <v>0.15</v>
      </c>
      <c r="H20" s="36">
        <v>4.71</v>
      </c>
    </row>
    <row r="21" spans="1:11" ht="30.75" thickBot="1">
      <c r="A21" s="41">
        <v>150</v>
      </c>
      <c r="B21" s="42" t="s">
        <v>65</v>
      </c>
      <c r="C21" s="34"/>
      <c r="D21" s="45">
        <v>0</v>
      </c>
      <c r="E21" s="45">
        <v>0</v>
      </c>
      <c r="F21" s="45">
        <v>7.7</v>
      </c>
      <c r="G21" s="45">
        <v>9.6</v>
      </c>
      <c r="H21" s="45">
        <v>10.9</v>
      </c>
    </row>
    <row r="22" spans="1:11" ht="15.75" thickBot="1">
      <c r="A22" s="41">
        <v>151</v>
      </c>
      <c r="B22" s="42" t="s">
        <v>66</v>
      </c>
      <c r="C22" s="34"/>
      <c r="D22" s="45">
        <v>0</v>
      </c>
      <c r="E22" s="45">
        <v>0</v>
      </c>
      <c r="F22" s="45">
        <v>0</v>
      </c>
      <c r="G22" s="45">
        <v>0</v>
      </c>
      <c r="H22" s="45">
        <v>0</v>
      </c>
    </row>
    <row r="23" spans="1:11" ht="15.75" thickBot="1">
      <c r="A23" s="40">
        <v>152</v>
      </c>
      <c r="B23" s="38" t="s">
        <v>67</v>
      </c>
      <c r="C23" s="34"/>
      <c r="D23" s="36" t="s">
        <v>53</v>
      </c>
      <c r="E23" s="36" t="s">
        <v>53</v>
      </c>
      <c r="F23" s="36">
        <v>7.7</v>
      </c>
      <c r="G23" s="36">
        <v>9.61</v>
      </c>
      <c r="H23" s="36">
        <v>10.89</v>
      </c>
    </row>
    <row r="24" spans="1:11" ht="15.75" thickBot="1">
      <c r="A24" s="41">
        <v>153</v>
      </c>
      <c r="B24" s="42" t="s">
        <v>68</v>
      </c>
      <c r="C24" s="34"/>
      <c r="D24" s="45">
        <v>13.5</v>
      </c>
      <c r="E24" s="45">
        <v>3.1</v>
      </c>
      <c r="F24" s="45">
        <v>-7.7</v>
      </c>
      <c r="G24" s="45">
        <v>-9.5</v>
      </c>
      <c r="H24" s="45">
        <v>-6.2</v>
      </c>
    </row>
    <row r="25" spans="1:11" ht="30.75" thickBot="1">
      <c r="A25" s="41">
        <v>154</v>
      </c>
      <c r="B25" s="42" t="s">
        <v>69</v>
      </c>
      <c r="C25" s="34"/>
      <c r="D25" s="45">
        <v>13</v>
      </c>
      <c r="E25" s="45">
        <v>2.17</v>
      </c>
      <c r="F25" s="45">
        <v>1.21</v>
      </c>
      <c r="G25" s="45">
        <v>1.36</v>
      </c>
      <c r="H25" s="45">
        <v>1.45</v>
      </c>
      <c r="J25" s="14">
        <f>+F18+F24</f>
        <v>-16</v>
      </c>
      <c r="K25">
        <f>+F6+J25</f>
        <v>1.25</v>
      </c>
    </row>
    <row r="26" spans="1:11" ht="30.75" thickBot="1">
      <c r="A26" s="41">
        <v>155</v>
      </c>
      <c r="B26" s="42" t="s">
        <v>70</v>
      </c>
      <c r="C26" s="34"/>
      <c r="D26" s="34"/>
      <c r="E26" s="34"/>
      <c r="F26" s="34"/>
      <c r="G26" s="34"/>
      <c r="H26" s="34"/>
    </row>
    <row r="27" spans="1:11" ht="15.75" thickBot="1">
      <c r="A27" s="41">
        <v>156</v>
      </c>
      <c r="B27" s="42" t="s">
        <v>71</v>
      </c>
      <c r="C27" s="34"/>
      <c r="D27" s="45">
        <v>0</v>
      </c>
      <c r="E27" s="45">
        <v>0</v>
      </c>
      <c r="F27" s="45">
        <v>0</v>
      </c>
      <c r="G27" s="45">
        <v>0.06</v>
      </c>
      <c r="H27" s="45">
        <v>0</v>
      </c>
    </row>
    <row r="28" spans="1:11" ht="15.75" thickBot="1">
      <c r="A28" s="40">
        <v>157</v>
      </c>
      <c r="B28" s="38" t="s">
        <v>72</v>
      </c>
      <c r="C28" s="34"/>
      <c r="D28" s="36" t="s">
        <v>53</v>
      </c>
      <c r="E28" s="36" t="s">
        <v>53</v>
      </c>
      <c r="F28" s="36">
        <v>0</v>
      </c>
      <c r="G28" s="45">
        <v>3.2000000000000002E-3</v>
      </c>
      <c r="H28" s="36">
        <v>0</v>
      </c>
    </row>
    <row r="29" spans="1:11" ht="30.75" thickBot="1">
      <c r="A29" s="40">
        <v>158</v>
      </c>
      <c r="B29" s="38" t="s">
        <v>73</v>
      </c>
      <c r="C29" s="34"/>
      <c r="D29" s="36" t="s">
        <v>53</v>
      </c>
      <c r="E29" s="36" t="s">
        <v>53</v>
      </c>
      <c r="F29" s="36">
        <v>0</v>
      </c>
      <c r="G29" s="36">
        <v>0.06</v>
      </c>
      <c r="H29" s="36">
        <v>0</v>
      </c>
    </row>
    <row r="30" spans="1:11" ht="15.75" thickBot="1">
      <c r="A30" s="40">
        <v>159</v>
      </c>
      <c r="B30" s="35" t="s">
        <v>74</v>
      </c>
      <c r="C30" s="34"/>
      <c r="D30" s="36" t="s">
        <v>53</v>
      </c>
      <c r="E30" s="36">
        <v>0</v>
      </c>
      <c r="F30" s="36">
        <v>0.06</v>
      </c>
      <c r="G30" s="36">
        <v>0</v>
      </c>
      <c r="H30" s="36" t="s">
        <v>53</v>
      </c>
    </row>
    <row r="31" spans="1:11" ht="15.75" thickBot="1">
      <c r="A31" s="40">
        <v>160</v>
      </c>
      <c r="B31" s="35" t="s">
        <v>75</v>
      </c>
      <c r="C31" s="34"/>
      <c r="D31" s="36">
        <v>0</v>
      </c>
      <c r="E31" s="36">
        <v>0</v>
      </c>
      <c r="F31" s="36">
        <v>-0.1</v>
      </c>
      <c r="G31" s="36">
        <v>0.1</v>
      </c>
      <c r="H31" s="36">
        <v>0</v>
      </c>
    </row>
    <row r="32" spans="1:11" ht="15.75" thickBot="1">
      <c r="A32" s="40">
        <v>161</v>
      </c>
      <c r="B32" s="35" t="s">
        <v>76</v>
      </c>
      <c r="C32" s="34"/>
      <c r="D32" s="36">
        <v>13</v>
      </c>
      <c r="E32" s="36">
        <v>2.17</v>
      </c>
      <c r="F32" s="36">
        <v>1.1599999999999999</v>
      </c>
      <c r="G32" s="36">
        <v>1.42</v>
      </c>
      <c r="H32" s="36">
        <v>1.45</v>
      </c>
    </row>
    <row r="33" spans="1:8" ht="15.75" thickBot="1">
      <c r="A33" s="40">
        <v>162</v>
      </c>
      <c r="B33" s="35" t="s">
        <v>77</v>
      </c>
      <c r="C33" s="34"/>
      <c r="D33" s="36">
        <v>13</v>
      </c>
      <c r="E33" s="36">
        <v>15.17</v>
      </c>
      <c r="F33" s="36">
        <v>16.329999999999998</v>
      </c>
      <c r="G33" s="36">
        <v>17.739999999999998</v>
      </c>
      <c r="H33" s="36">
        <v>19.190000000000001</v>
      </c>
    </row>
    <row r="36" spans="1:8" ht="120">
      <c r="A36" t="s">
        <v>116</v>
      </c>
      <c r="B36" s="59" t="s">
        <v>78</v>
      </c>
      <c r="D36" s="58" t="s">
        <v>79</v>
      </c>
    </row>
    <row r="37" spans="1:8" ht="45">
      <c r="A37" t="s">
        <v>116</v>
      </c>
      <c r="B37" s="66" t="s">
        <v>117</v>
      </c>
      <c r="D37" s="58" t="s">
        <v>80</v>
      </c>
    </row>
    <row r="38" spans="1:8" ht="120">
      <c r="A38" t="s">
        <v>116</v>
      </c>
      <c r="B38" s="66" t="s">
        <v>118</v>
      </c>
      <c r="D38" s="65" t="s">
        <v>115</v>
      </c>
    </row>
    <row r="39" spans="1:8">
      <c r="D39"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6"/>
  <sheetViews>
    <sheetView workbookViewId="0">
      <selection activeCell="A3" sqref="A3"/>
    </sheetView>
  </sheetViews>
  <sheetFormatPr defaultColWidth="11.42578125" defaultRowHeight="15"/>
  <cols>
    <col min="1" max="1" width="63.85546875" customWidth="1"/>
  </cols>
  <sheetData>
    <row r="1" spans="1:1">
      <c r="A1" s="61" t="s">
        <v>82</v>
      </c>
    </row>
    <row r="2" spans="1:1" ht="31.5">
      <c r="A2" s="62" t="s">
        <v>81</v>
      </c>
    </row>
    <row r="3" spans="1:1" ht="110.25">
      <c r="A3" s="63" t="s">
        <v>114</v>
      </c>
    </row>
    <row r="4" spans="1:1">
      <c r="A4" s="46"/>
    </row>
    <row r="5" spans="1:1" ht="63">
      <c r="A5" s="62" t="s">
        <v>83</v>
      </c>
    </row>
    <row r="6" spans="1:1" ht="94.5">
      <c r="A6" s="57"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Punto1</vt:lpstr>
      <vt:lpstr>punto 2</vt:lpstr>
      <vt:lpstr>punto 3</vt:lpstr>
      <vt:lpstr>punto 4</vt:lpstr>
    </vt:vector>
  </TitlesOfParts>
  <Company>FCC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CASTICARDE</dc:creator>
  <cp:lastModifiedBy>Ignacio Vèlez Pareja</cp:lastModifiedBy>
  <dcterms:created xsi:type="dcterms:W3CDTF">2011-10-26T17:02:38Z</dcterms:created>
  <dcterms:modified xsi:type="dcterms:W3CDTF">2011-10-31T13:36:49Z</dcterms:modified>
</cp:coreProperties>
</file>